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4f3514ff7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6180dd799d374e69"/>
    <x:sheet xmlns:r="http://schemas.openxmlformats.org/officeDocument/2006/relationships" name="Rates" sheetId="2" r:id="Rae86c78f643642c0"/>
    <x:sheet xmlns:r="http://schemas.openxmlformats.org/officeDocument/2006/relationships" name="Activity" sheetId="3" r:id="Rfafb01232f4449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$0.00;($0.00);&quot;–&quot;"/>
    <x:numFmt numFmtId="202" formatCode="#,##0.0;(#,##0.0);&quot;–&quot;"/>
    <x:numFmt numFmtId="203" formatCode="$#,##0;($#,##0);&quot;–&quot;"/>
    <x:numFmt numFmtId="204" formatCode="0.0%;(0.0%);&quot;–&quot;"/>
    <x:numFmt numFmtId="205" formatCode="#,##0.00;(#,##0.00);0.00"/>
  </x:numFmts>
  <x:fonts count="11">
    <x:font>
      <x:sz val="11"/>
      <x:name val="Carlito"/>
    </x:font>
    <x:font>
      <x:sz val="10"/>
      <x:color rgb="FF1E2521"/>
      <x:name val="Arial"/>
    </x:font>
    <x:font>
      <x:b/>
      <x:sz val="16"/>
      <x:color rgb="FF263E35"/>
      <x:name val="Arial"/>
    </x:font>
    <x:font>
      <x:i/>
      <x:sz val="10"/>
      <x:color rgb="FF5C6861"/>
      <x:name val="Arial"/>
    </x:font>
    <x:font>
      <x:sz val="10"/>
      <x:color rgb="FF2454A0"/>
      <x:name val="Arial"/>
    </x:font>
    <x:font>
      <x:b/>
      <x:sz val="10"/>
      <x:color rgb="FFFFFFFF"/>
      <x:name val="Arial"/>
    </x:font>
    <x:font>
      <x:sz val="10"/>
      <x:color rgb="FF187447"/>
      <x:name val="Arial"/>
    </x:font>
    <x:font>
      <x:b/>
      <x:sz val="10"/>
      <x:color rgb="FF1E2521"/>
      <x:name val="Arial"/>
    </x:font>
    <x:font>
      <x:i/>
      <x:sz val="10"/>
      <x:color rgb="FF1E2521"/>
      <x:name val="Arial"/>
    </x:font>
    <x:font>
      <x:b/>
      <x:i/>
      <x:sz val="10"/>
      <x:color rgb="FF1E2521"/>
      <x:name val="Arial"/>
    </x:font>
    <x:font>
      <x:b/>
      <x:sz val="10"/>
      <x:color rgb="FF263E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F"/>
      </x:patternFill>
    </x:fill>
    <x:fill>
      <x:patternFill patternType="solid">
        <x:fgColor rgb="FF263E35"/>
      </x:patternFill>
    </x:fill>
    <x:fill>
      <x:patternFill patternType="solid">
        <x:fgColor rgb="FFFFFCED"/>
      </x:patternFill>
    </x:fill>
    <x:fill>
      <x:patternFill patternType="solid">
        <x:fgColor rgb="FFF1F4F0"/>
      </x:patternFill>
    </x:fill>
  </x:fills>
  <x:borders count="3">
    <x:border/>
    <x:border>
      <x:bottom style="thin">
        <x:color rgb="FF263E35"/>
      </x:bottom>
    </x:border>
    <x:border>
      <x:top style="thin">
        <x:color rgb="FF263E35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7" fillId="5" borderId="2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7" fillId="5" borderId="2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7" fillId="5" borderId="2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7" fillId="5" borderId="2" xfId="0" applyNumberFormat="1" applyFont="1" applyFill="1" applyBorder="1" applyAlignment="1">
      <x:alignment horizontal="right" vertical="center"/>
    </x:xf>
    <x:xf numFmtId="204" fontId="8" fillId="0" borderId="0" xfId="0" applyNumberFormat="1" applyFont="1" applyFill="1" applyBorder="1" applyAlignment="1">
      <x:alignment horizontal="right" vertical="center"/>
    </x:xf>
    <x:xf numFmtId="204" fontId="9" fillId="5" borderId="2" xfId="0" applyNumberFormat="1" applyFont="1" applyFill="1" applyBorder="1" applyAlignment="1">
      <x:alignment horizontal="right" vertical="center"/>
    </x:xf>
    <x:xf numFmtId="0" fontId="7" fillId="5" borderId="2" xfId="0" applyNumberFormat="1" applyFont="1" applyFill="1" applyBorder="1" applyAlignment="1">
      <x:alignment horizontal="center" vertical="center"/>
    </x:xf>
    <x:xf numFmtId="200" fontId="4" fillId="4" borderId="0" xfId="0" applyNumberFormat="1" applyFont="1" applyFill="1" applyBorder="1" applyAlignment="1">
      <x:alignment horizontal="center" vertical="center"/>
    </x:xf>
    <x:xf numFmtId="203" fontId="2" fillId="0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1"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  <x:dxf>
      <x:font>
        <x:b/>
        <x:color rgb="FFA13225"/>
      </x:font>
      <x:fill>
        <x:patternFill patternType="solid">
          <x:bgColor rgb="FFFD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b94e6c1b542c3" /><Relationship Type="http://schemas.openxmlformats.org/officeDocument/2006/relationships/theme" Target="/xl/theme/theme1.xml" Id="Rb0c8f11f89944205" /><Relationship Type="http://schemas.openxmlformats.org/officeDocument/2006/relationships/sharedStrings" Target="/xl/sharedStrings.xml" Id="R8e6460e579544c95" /><Relationship Type="http://schemas.openxmlformats.org/officeDocument/2006/relationships/worksheet" Target="/xl/worksheets/sheet1.xml" Id="R6180dd799d374e69" /><Relationship Type="http://schemas.openxmlformats.org/officeDocument/2006/relationships/worksheet" Target="/xl/worksheets/sheet2.xml" Id="Rae86c78f643642c0" /><Relationship Type="http://schemas.openxmlformats.org/officeDocument/2006/relationships/worksheet" Target="/xl/worksheets/sheet3.xml" Id="Rfafb01232f4449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E35"/>
  </x:sheetPr>
  <x:sheetViews>
    <x:sheetView showGridLines="0" workbookViewId="0"/>
  </x:sheetViews>
  <x:sheetFormatPr defaultRowHeight="15"/>
  <x:cols>
    <x:col min="1" max="1" width="3" hidden="0" customWidth="1"/>
    <x:col min="2" max="2" width="15" hidden="0" customWidth="1"/>
    <x:col min="3" max="3" width="25" hidden="0" customWidth="1"/>
    <x:col min="4" max="4" width="15" hidden="0" customWidth="1"/>
    <x:col min="5" max="5" width="12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2" hidden="0" customWidth="1"/>
    <x:col min="11" max="11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3" customHeight="1">
      <x:c r="A2" s="2"/>
      <x:c r="B2" s="4" t="str">
        <x:v>Client contribution</x:v>
      </x:c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2"/>
      <x:c r="B3" s="6" t="str">
        <x:f>"For "&amp;TEXT('Rates'!$B$4,"mmmm yyyy")&amp;" (USD). Fictional demo."</x:f>
        <x:v>For August 2026 (USD). Fictional demo.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 t="str">
        <x:v>Total invoiced</x:v>
      </x:c>
      <x:c r="C5" s="2"/>
      <x:c r="D5" s="2"/>
      <x:c r="E5" s="2" t="str">
        <x:v>Delivery costs</x:v>
      </x:c>
      <x:c r="F5" s="2"/>
      <x:c r="G5" s="2"/>
      <x:c r="H5" s="2" t="str">
        <x:v>Contribution</x:v>
      </x:c>
      <x:c r="I5" s="2"/>
      <x:c r="J5" s="2"/>
      <x:c r="K5" s="2" t="str">
        <x:v>Weighted contribution %</x:v>
      </x:c>
    </x:row>
    <x:row r="6" ht="24" customHeight="1">
      <x:c r="A6" s="2"/>
      <x:c r="B6" s="41" t="n">
        <x:f>D22</x:f>
        <x:v>46000</x:v>
      </x:c>
      <x:c r="C6" s="2"/>
      <x:c r="D6" s="2"/>
      <x:c r="E6" s="41" t="n">
        <x:f>IF(OR(F22="n.a.",G22="n.a."),"n.a.",SUM(F22:G22))</x:f>
        <x:v>35345</x:v>
      </x:c>
      <x:c r="F6" s="2"/>
      <x:c r="G6" s="2"/>
      <x:c r="H6" s="41" t="n">
        <x:f>H22</x:f>
        <x:v>10655</x:v>
      </x:c>
      <x:c r="I6" s="2"/>
      <x:c r="J6" s="2"/>
      <x:c r="K6" s="42" t="n">
        <x:f>I22</x:f>
        <x:v>0.2316304347826087</x:v>
      </x:c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4" customHeight="1">
      <x:c r="A9" s="2"/>
      <x:c r="B9" s="15" t="str">
        <x:v>Client ID</x:v>
      </x:c>
      <x:c r="C9" s="15" t="str">
        <x:v>Client</x:v>
      </x:c>
      <x:c r="D9" s="15" t="str">
        <x:v>Invoiced</x:v>
      </x:c>
      <x:c r="E9" s="15" t="str">
        <x:v>Hours</x:v>
      </x:c>
      <x:c r="F9" s="15" t="str">
        <x:v>Costed hours</x:v>
      </x:c>
      <x:c r="G9" s="15" t="str">
        <x:v>Direct expense</x:v>
      </x:c>
      <x:c r="H9" s="15" t="str">
        <x:v>Contribution</x:v>
      </x:c>
      <x:c r="I9" s="15" t="str">
        <x:v>Contribution %</x:v>
      </x:c>
      <x:c r="J9" s="15" t="str">
        <x:v>Input issues</x:v>
      </x:c>
      <x:c r="K9" s="15" t="str">
        <x:v>Mapping status</x:v>
      </x:c>
    </x:row>
    <x:row r="10" ht="24" customHeight="1">
      <x:c r="A10" s="2"/>
      <x:c r="B10" s="2" t="str">
        <x:f>IF('Rates'!B8="","",'Rates'!B8)</x:f>
        <x:v>C001</x:v>
      </x:c>
      <x:c r="C10" s="2" t="str">
        <x:f>IF('Rates'!C8="","",'Rates'!C8)</x:f>
        <x:v>Aster Coffee</x:v>
      </x:c>
      <x:c r="D10" s="31" t="n">
        <x:f>IF(K10="","",IF(OR('Rates'!$D$4&lt;&gt;"OK",K10&lt;&gt;"OK",J10&gt;0),"n.a.",SUMIFS('Activity'!$H$9:$H$258,'Activity'!$D$9:$D$258,$B10,'Activity'!$L$9:$L$258,1,'Activity'!$E$9:$E$258,"Invoice")))</x:f>
        <x:v>12000</x:v>
      </x:c>
      <x:c r="E10" s="33" t="n">
        <x:f>IF(K10="","",IF(OR('Rates'!$D$4&lt;&gt;"OK",K10&lt;&gt;"OK",J10&gt;0),"n.a.",SUMIFS('Activity'!$G$9:$G$258,'Activity'!$D$9:$D$258,$B10,'Activity'!$L$9:$L$258,1,'Activity'!$E$9:$E$258,"Hours")))</x:f>
        <x:v>95</x:v>
      </x:c>
      <x:c r="F10" s="31" t="n">
        <x:f>IF(K10="","",IF(OR('Rates'!$D$4&lt;&gt;"OK",K10&lt;&gt;"OK",J10&gt;0),"n.a.",SUMIFS('Activity'!$J$9:$J$258,'Activity'!$D$9:$D$258,$B10,'Activity'!$L$9:$L$258,1)))</x:f>
        <x:v>7025</x:v>
      </x:c>
      <x:c r="G10" s="31" t="n">
        <x:f>IF(K10="","",IF(OR('Rates'!$D$4&lt;&gt;"OK",K10&lt;&gt;"OK",J10&gt;0),"n.a.",SUMIFS('Activity'!$H$9:$H$258,'Activity'!$D$9:$D$258,$B10,'Activity'!$L$9:$L$258,1,'Activity'!$E$9:$E$258,"Direct expense")))</x:f>
        <x:v>1200</x:v>
      </x:c>
      <x:c r="H10" s="31" t="n">
        <x:f>IF(K10="","",IF(OR('Rates'!$D$4&lt;&gt;"OK",K10&lt;&gt;"OK",J10&gt;0),"n.a.",D10-F10-G10))</x:f>
        <x:v>3775</x:v>
      </x:c>
      <x:c r="I10" s="37" t="n">
        <x:f>IF(K10="","",IF(OR('Rates'!$D$4&lt;&gt;"OK",K10&lt;&gt;"OK",J10&gt;0),"n.a.",IF(D10=0,"n.a.",H10/D10)))</x:f>
        <x:v>0.3145833333333333</x:v>
      </x:c>
      <x:c r="J10" s="11" t="n">
        <x:f>IF(K10="","",IF(B10="",0,COUNTIFS('Activity'!$D$9:$D$258,B10)-COUNTIFS('Activity'!$D$9:$D$258,B10,'Activity'!$K$9:$K$258,"OK")))</x:f>
        <x:v>0</x:v>
      </x:c>
      <x:c r="K10" s="11" t="str">
        <x:f>IF('Rates'!D8="","",'Rates'!D8)</x:f>
        <x:v>OK</x:v>
      </x:c>
    </x:row>
    <x:row r="11" ht="24" customHeight="1">
      <x:c r="A11" s="2"/>
      <x:c r="B11" s="2" t="str">
        <x:f>IF('Rates'!B9="","",'Rates'!B9)</x:f>
        <x:v>C002</x:v>
      </x:c>
      <x:c r="C11" s="2" t="str">
        <x:f>IF('Rates'!C9="","",'Rates'!C9)</x:f>
        <x:v>Harbor Home</x:v>
      </x:c>
      <x:c r="D11" s="31" t="n">
        <x:f>IF(K11="","",IF(OR('Rates'!$D$4&lt;&gt;"OK",K11&lt;&gt;"OK",J11&gt;0),"n.a.",SUMIFS('Activity'!$H$9:$H$258,'Activity'!$D$9:$D$258,$B11,'Activity'!$L$9:$L$258,1,'Activity'!$E$9:$E$258,"Invoice")))</x:f>
        <x:v>9000</x:v>
      </x:c>
      <x:c r="E11" s="33" t="n">
        <x:f>IF(K11="","",IF(OR('Rates'!$D$4&lt;&gt;"OK",K11&lt;&gt;"OK",J11&gt;0),"n.a.",SUMIFS('Activity'!$G$9:$G$258,'Activity'!$D$9:$D$258,$B11,'Activity'!$L$9:$L$258,1,'Activity'!$E$9:$E$258,"Hours")))</x:f>
        <x:v>70</x:v>
      </x:c>
      <x:c r="F11" s="31" t="n">
        <x:f>IF(K11="","",IF(OR('Rates'!$D$4&lt;&gt;"OK",K11&lt;&gt;"OK",J11&gt;0),"n.a.",SUMIFS('Activity'!$J$9:$J$258,'Activity'!$D$9:$D$258,$B11,'Activity'!$L$9:$L$258,1)))</x:f>
        <x:v>4990</x:v>
      </x:c>
      <x:c r="G11" s="31" t="n">
        <x:f>IF(K11="","",IF(OR('Rates'!$D$4&lt;&gt;"OK",K11&lt;&gt;"OK",J11&gt;0),"n.a.",SUMIFS('Activity'!$H$9:$H$258,'Activity'!$D$9:$D$258,$B11,'Activity'!$L$9:$L$258,1,'Activity'!$E$9:$E$258,"Direct expense")))</x:f>
        <x:v>850</x:v>
      </x:c>
      <x:c r="H11" s="31" t="n">
        <x:f>IF(K11="","",IF(OR('Rates'!$D$4&lt;&gt;"OK",K11&lt;&gt;"OK",J11&gt;0),"n.a.",D11-F11-G11))</x:f>
        <x:v>3160</x:v>
      </x:c>
      <x:c r="I11" s="37" t="n">
        <x:f>IF(K11="","",IF(OR('Rates'!$D$4&lt;&gt;"OK",K11&lt;&gt;"OK",J11&gt;0),"n.a.",IF(D11=0,"n.a.",H11/D11)))</x:f>
        <x:v>0.3511111111111111</x:v>
      </x:c>
      <x:c r="J11" s="11" t="n">
        <x:f>IF(K11="","",IF(B11="",0,COUNTIFS('Activity'!$D$9:$D$258,B11)-COUNTIFS('Activity'!$D$9:$D$258,B11,'Activity'!$K$9:$K$258,"OK")))</x:f>
        <x:v>0</x:v>
      </x:c>
      <x:c r="K11" s="11" t="str">
        <x:f>IF('Rates'!D9="","",'Rates'!D9)</x:f>
        <x:v>OK</x:v>
      </x:c>
    </x:row>
    <x:row r="12" ht="24" customHeight="1">
      <x:c r="A12" s="2"/>
      <x:c r="B12" s="2" t="str">
        <x:f>IF('Rates'!B10="","",'Rates'!B10)</x:f>
        <x:v>C003</x:v>
      </x:c>
      <x:c r="C12" s="2" t="str">
        <x:f>IF('Rates'!C10="","",'Rates'!C10)</x:f>
        <x:v>Juniper Labs</x:v>
      </x:c>
      <x:c r="D12" s="31" t="n">
        <x:f>IF(K12="","",IF(OR('Rates'!$D$4&lt;&gt;"OK",K12&lt;&gt;"OK",J12&gt;0),"n.a.",SUMIFS('Activity'!$H$9:$H$258,'Activity'!$D$9:$D$258,$B12,'Activity'!$L$9:$L$258,1,'Activity'!$E$9:$E$258,"Invoice")))</x:f>
        <x:v>6500</x:v>
      </x:c>
      <x:c r="E12" s="33" t="n">
        <x:f>IF(K12="","",IF(OR('Rates'!$D$4&lt;&gt;"OK",K12&lt;&gt;"OK",J12&gt;0),"n.a.",SUMIFS('Activity'!$G$9:$G$258,'Activity'!$D$9:$D$258,$B12,'Activity'!$L$9:$L$258,1,'Activity'!$E$9:$E$258,"Hours")))</x:f>
        <x:v>48</x:v>
      </x:c>
      <x:c r="F12" s="31" t="n">
        <x:f>IF(K12="","",IF(OR('Rates'!$D$4&lt;&gt;"OK",K12&lt;&gt;"OK",J12&gt;0),"n.a.",SUMIFS('Activity'!$J$9:$J$258,'Activity'!$D$9:$D$258,$B12,'Activity'!$L$9:$L$258,1)))</x:f>
        <x:v>3450</x:v>
      </x:c>
      <x:c r="G12" s="31" t="n">
        <x:f>IF(K12="","",IF(OR('Rates'!$D$4&lt;&gt;"OK",K12&lt;&gt;"OK",J12&gt;0),"n.a.",SUMIFS('Activity'!$H$9:$H$258,'Activity'!$D$9:$D$258,$B12,'Activity'!$L$9:$L$258,1,'Activity'!$E$9:$E$258,"Direct expense")))</x:f>
        <x:v>400</x:v>
      </x:c>
      <x:c r="H12" s="31" t="n">
        <x:f>IF(K12="","",IF(OR('Rates'!$D$4&lt;&gt;"OK",K12&lt;&gt;"OK",J12&gt;0),"n.a.",D12-F12-G12))</x:f>
        <x:v>2650</x:v>
      </x:c>
      <x:c r="I12" s="37" t="n">
        <x:f>IF(K12="","",IF(OR('Rates'!$D$4&lt;&gt;"OK",K12&lt;&gt;"OK",J12&gt;0),"n.a.",IF(D12=0,"n.a.",H12/D12)))</x:f>
        <x:v>0.4076923076923077</x:v>
      </x:c>
      <x:c r="J12" s="11" t="n">
        <x:f>IF(K12="","",IF(B12="",0,COUNTIFS('Activity'!$D$9:$D$258,B12)-COUNTIFS('Activity'!$D$9:$D$258,B12,'Activity'!$K$9:$K$258,"OK")))</x:f>
        <x:v>0</x:v>
      </x:c>
      <x:c r="K12" s="11" t="str">
        <x:f>IF('Rates'!D10="","",'Rates'!D10)</x:f>
        <x:v>OK</x:v>
      </x:c>
    </x:row>
    <x:row r="13" ht="24" customHeight="1">
      <x:c r="A13" s="2"/>
      <x:c r="B13" s="2" t="str">
        <x:f>IF('Rates'!B11="","",'Rates'!B11)</x:f>
        <x:v>C004</x:v>
      </x:c>
      <x:c r="C13" s="2" t="str">
        <x:f>IF('Rates'!C11="","",'Rates'!C11)</x:f>
        <x:v>Birch Retail</x:v>
      </x:c>
      <x:c r="D13" s="31" t="n">
        <x:f>IF(K13="","",IF(OR('Rates'!$D$4&lt;&gt;"OK",K13&lt;&gt;"OK",J13&gt;0),"n.a.",SUMIFS('Activity'!$H$9:$H$258,'Activity'!$D$9:$D$258,$B13,'Activity'!$L$9:$L$258,1,'Activity'!$E$9:$E$258,"Invoice")))</x:f>
        <x:v>7500</x:v>
      </x:c>
      <x:c r="E13" s="33" t="n">
        <x:f>IF(K13="","",IF(OR('Rates'!$D$4&lt;&gt;"OK",K13&lt;&gt;"OK",J13&gt;0),"n.a.",SUMIFS('Activity'!$G$9:$G$258,'Activity'!$D$9:$D$258,$B13,'Activity'!$L$9:$L$258,1,'Activity'!$E$9:$E$258,"Hours")))</x:f>
        <x:v>102</x:v>
      </x:c>
      <x:c r="F13" s="31" t="n">
        <x:f>IF(K13="","",IF(OR('Rates'!$D$4&lt;&gt;"OK",K13&lt;&gt;"OK",J13&gt;0),"n.a.",SUMIFS('Activity'!$J$9:$J$258,'Activity'!$D$9:$D$258,$B13,'Activity'!$L$9:$L$258,1)))</x:f>
        <x:v>7200</x:v>
      </x:c>
      <x:c r="G13" s="31" t="n">
        <x:f>IF(K13="","",IF(OR('Rates'!$D$4&lt;&gt;"OK",K13&lt;&gt;"OK",J13&gt;0),"n.a.",SUMIFS('Activity'!$H$9:$H$258,'Activity'!$D$9:$D$258,$B13,'Activity'!$L$9:$L$258,1,'Activity'!$E$9:$E$258,"Direct expense")))</x:f>
        <x:v>1600</x:v>
      </x:c>
      <x:c r="H13" s="31" t="n">
        <x:f>IF(K13="","",IF(OR('Rates'!$D$4&lt;&gt;"OK",K13&lt;&gt;"OK",J13&gt;0),"n.a.",D13-F13-G13))</x:f>
        <x:v>-1300</x:v>
      </x:c>
      <x:c r="I13" s="37" t="n">
        <x:f>IF(K13="","",IF(OR('Rates'!$D$4&lt;&gt;"OK",K13&lt;&gt;"OK",J13&gt;0),"n.a.",IF(D13=0,"n.a.",H13/D13)))</x:f>
        <x:v>-0.17333333333333334</x:v>
      </x:c>
      <x:c r="J13" s="11" t="n">
        <x:f>IF(K13="","",IF(B13="",0,COUNTIFS('Activity'!$D$9:$D$258,B13)-COUNTIFS('Activity'!$D$9:$D$258,B13,'Activity'!$K$9:$K$258,"OK")))</x:f>
        <x:v>0</x:v>
      </x:c>
      <x:c r="K13" s="11" t="str">
        <x:f>IF('Rates'!D11="","",'Rates'!D11)</x:f>
        <x:v>OK</x:v>
      </x:c>
    </x:row>
    <x:row r="14" ht="24" customHeight="1">
      <x:c r="A14" s="2"/>
      <x:c r="B14" s="2" t="str">
        <x:f>IF('Rates'!B12="","",'Rates'!B12)</x:f>
        <x:v>C005</x:v>
      </x:c>
      <x:c r="C14" s="2" t="str">
        <x:f>IF('Rates'!C12="","",'Rates'!C12)</x:f>
        <x:v>Cedar Works</x:v>
      </x:c>
      <x:c r="D14" s="31" t="n">
        <x:f>IF(K14="","",IF(OR('Rates'!$D$4&lt;&gt;"OK",K14&lt;&gt;"OK",J14&gt;0),"n.a.",SUMIFS('Activity'!$H$9:$H$258,'Activity'!$D$9:$D$258,$B14,'Activity'!$L$9:$L$258,1,'Activity'!$E$9:$E$258,"Invoice")))</x:f>
        <x:v>0</x:v>
      </x:c>
      <x:c r="E14" s="33" t="n">
        <x:f>IF(K14="","",IF(OR('Rates'!$D$4&lt;&gt;"OK",K14&lt;&gt;"OK",J14&gt;0),"n.a.",SUMIFS('Activity'!$G$9:$G$258,'Activity'!$D$9:$D$258,$B14,'Activity'!$L$9:$L$258,1,'Activity'!$E$9:$E$258,"Hours")))</x:f>
        <x:v>16</x:v>
      </x:c>
      <x:c r="F14" s="31" t="n">
        <x:f>IF(K14="","",IF(OR('Rates'!$D$4&lt;&gt;"OK",K14&lt;&gt;"OK",J14&gt;0),"n.a.",SUMIFS('Activity'!$J$9:$J$258,'Activity'!$D$9:$D$258,$B14,'Activity'!$L$9:$L$258,1)))</x:f>
        <x:v>1120</x:v>
      </x:c>
      <x:c r="G14" s="31" t="n">
        <x:f>IF(K14="","",IF(OR('Rates'!$D$4&lt;&gt;"OK",K14&lt;&gt;"OK",J14&gt;0),"n.a.",SUMIFS('Activity'!$H$9:$H$258,'Activity'!$D$9:$D$258,$B14,'Activity'!$L$9:$L$258,1,'Activity'!$E$9:$E$258,"Direct expense")))</x:f>
        <x:v>300</x:v>
      </x:c>
      <x:c r="H14" s="31" t="n">
        <x:f>IF(K14="","",IF(OR('Rates'!$D$4&lt;&gt;"OK",K14&lt;&gt;"OK",J14&gt;0),"n.a.",D14-F14-G14))</x:f>
        <x:v>-1420</x:v>
      </x:c>
      <x:c r="I14" s="37" t="str">
        <x:f>IF(K14="","",IF(OR('Rates'!$D$4&lt;&gt;"OK",K14&lt;&gt;"OK",J14&gt;0),"n.a.",IF(D14=0,"n.a.",H14/D14)))</x:f>
        <x:v>n.a.</x:v>
      </x:c>
      <x:c r="J14" s="11" t="n">
        <x:f>IF(K14="","",IF(B14="",0,COUNTIFS('Activity'!$D$9:$D$258,B14)-COUNTIFS('Activity'!$D$9:$D$258,B14,'Activity'!$K$9:$K$258,"OK")))</x:f>
        <x:v>0</x:v>
      </x:c>
      <x:c r="K14" s="11" t="str">
        <x:f>IF('Rates'!D12="","",'Rates'!D12)</x:f>
        <x:v>OK</x:v>
      </x:c>
    </x:row>
    <x:row r="15" ht="24" customHeight="1">
      <x:c r="A15" s="2"/>
      <x:c r="B15" s="2" t="str">
        <x:f>IF('Rates'!B13="","",'Rates'!B13)</x:f>
        <x:v>C006</x:v>
      </x:c>
      <x:c r="C15" s="2" t="str">
        <x:f>IF('Rates'!C13="","",'Rates'!C13)</x:f>
        <x:v>Willow Goods</x:v>
      </x:c>
      <x:c r="D15" s="31" t="n">
        <x:f>IF(K15="","",IF(OR('Rates'!$D$4&lt;&gt;"OK",K15&lt;&gt;"OK",J15&gt;0),"n.a.",SUMIFS('Activity'!$H$9:$H$258,'Activity'!$D$9:$D$258,$B15,'Activity'!$L$9:$L$258,1,'Activity'!$E$9:$E$258,"Invoice")))</x:f>
        <x:v>11000</x:v>
      </x:c>
      <x:c r="E15" s="33" t="n">
        <x:f>IF(K15="","",IF(OR('Rates'!$D$4&lt;&gt;"OK",K15&lt;&gt;"OK",J15&gt;0),"n.a.",SUMIFS('Activity'!$G$9:$G$258,'Activity'!$D$9:$D$258,$B15,'Activity'!$L$9:$L$258,1,'Activity'!$E$9:$E$258,"Hours")))</x:f>
        <x:v>84</x:v>
      </x:c>
      <x:c r="F15" s="31" t="n">
        <x:f>IF(K15="","",IF(OR('Rates'!$D$4&lt;&gt;"OK",K15&lt;&gt;"OK",J15&gt;0),"n.a.",SUMIFS('Activity'!$J$9:$J$258,'Activity'!$D$9:$D$258,$B15,'Activity'!$L$9:$L$258,1)))</x:f>
        <x:v>6210</x:v>
      </x:c>
      <x:c r="G15" s="31" t="n">
        <x:f>IF(K15="","",IF(OR('Rates'!$D$4&lt;&gt;"OK",K15&lt;&gt;"OK",J15&gt;0),"n.a.",SUMIFS('Activity'!$H$9:$H$258,'Activity'!$D$9:$D$258,$B15,'Activity'!$L$9:$L$258,1,'Activity'!$E$9:$E$258,"Direct expense")))</x:f>
        <x:v>1000</x:v>
      </x:c>
      <x:c r="H15" s="31" t="n">
        <x:f>IF(K15="","",IF(OR('Rates'!$D$4&lt;&gt;"OK",K15&lt;&gt;"OK",J15&gt;0),"n.a.",D15-F15-G15))</x:f>
        <x:v>3790</x:v>
      </x:c>
      <x:c r="I15" s="37" t="n">
        <x:f>IF(K15="","",IF(OR('Rates'!$D$4&lt;&gt;"OK",K15&lt;&gt;"OK",J15&gt;0),"n.a.",IF(D15=0,"n.a.",H15/D15)))</x:f>
        <x:v>0.34454545454545454</x:v>
      </x:c>
      <x:c r="J15" s="11" t="n">
        <x:f>IF(K15="","",IF(B15="",0,COUNTIFS('Activity'!$D$9:$D$258,B15)-COUNTIFS('Activity'!$D$9:$D$258,B15,'Activity'!$K$9:$K$258,"OK")))</x:f>
        <x:v>0</x:v>
      </x:c>
      <x:c r="K15" s="11" t="str">
        <x:f>IF('Rates'!D13="","",'Rates'!D13)</x:f>
        <x:v>OK</x:v>
      </x:c>
    </x:row>
    <x:row r="16" ht="24" customHeight="1">
      <x:c r="A16" s="2"/>
      <x:c r="B16" s="2" t="str">
        <x:f>IF('Rates'!B14="","",'Rates'!B14)</x:f>
      </x:c>
      <x:c r="C16" s="2" t="str">
        <x:f>IF('Rates'!C14="","",'Rates'!C14)</x:f>
      </x:c>
      <x:c r="D16" s="31" t="str">
        <x:f>IF(K16="","",IF(OR('Rates'!$D$4&lt;&gt;"OK",K16&lt;&gt;"OK",J16&gt;0),"n.a.",SUMIFS('Activity'!$H$9:$H$258,'Activity'!$D$9:$D$258,$B16,'Activity'!$L$9:$L$258,1,'Activity'!$E$9:$E$258,"Invoice")))</x:f>
      </x:c>
      <x:c r="E16" s="33" t="str">
        <x:f>IF(K16="","",IF(OR('Rates'!$D$4&lt;&gt;"OK",K16&lt;&gt;"OK",J16&gt;0),"n.a.",SUMIFS('Activity'!$G$9:$G$258,'Activity'!$D$9:$D$258,$B16,'Activity'!$L$9:$L$258,1,'Activity'!$E$9:$E$258,"Hours")))</x:f>
      </x:c>
      <x:c r="F16" s="31" t="str">
        <x:f>IF(K16="","",IF(OR('Rates'!$D$4&lt;&gt;"OK",K16&lt;&gt;"OK",J16&gt;0),"n.a.",SUMIFS('Activity'!$J$9:$J$258,'Activity'!$D$9:$D$258,$B16,'Activity'!$L$9:$L$258,1)))</x:f>
      </x:c>
      <x:c r="G16" s="31" t="str">
        <x:f>IF(K16="","",IF(OR('Rates'!$D$4&lt;&gt;"OK",K16&lt;&gt;"OK",J16&gt;0),"n.a.",SUMIFS('Activity'!$H$9:$H$258,'Activity'!$D$9:$D$258,$B16,'Activity'!$L$9:$L$258,1,'Activity'!$E$9:$E$258,"Direct expense")))</x:f>
      </x:c>
      <x:c r="H16" s="31" t="str">
        <x:f>IF(K16="","",IF(OR('Rates'!$D$4&lt;&gt;"OK",K16&lt;&gt;"OK",J16&gt;0),"n.a.",D16-F16-G16))</x:f>
      </x:c>
      <x:c r="I16" s="37" t="str">
        <x:f>IF(K16="","",IF(OR('Rates'!$D$4&lt;&gt;"OK",K16&lt;&gt;"OK",J16&gt;0),"n.a.",IF(D16=0,"n.a.",H16/D16)))</x:f>
      </x:c>
      <x:c r="J16" s="11" t="str">
        <x:f>IF(K16="","",IF(B16="",0,COUNTIFS('Activity'!$D$9:$D$258,B16)-COUNTIFS('Activity'!$D$9:$D$258,B16,'Activity'!$K$9:$K$258,"OK")))</x:f>
      </x:c>
      <x:c r="K16" s="11" t="str">
        <x:f>IF('Rates'!D14="","",'Rates'!D14)</x:f>
      </x:c>
    </x:row>
    <x:row r="17" ht="24" customHeight="1">
      <x:c r="A17" s="2"/>
      <x:c r="B17" s="2" t="str">
        <x:f>IF('Rates'!B15="","",'Rates'!B15)</x:f>
      </x:c>
      <x:c r="C17" s="2" t="str">
        <x:f>IF('Rates'!C15="","",'Rates'!C15)</x:f>
      </x:c>
      <x:c r="D17" s="31" t="str">
        <x:f>IF(K17="","",IF(OR('Rates'!$D$4&lt;&gt;"OK",K17&lt;&gt;"OK",J17&gt;0),"n.a.",SUMIFS('Activity'!$H$9:$H$258,'Activity'!$D$9:$D$258,$B17,'Activity'!$L$9:$L$258,1,'Activity'!$E$9:$E$258,"Invoice")))</x:f>
      </x:c>
      <x:c r="E17" s="33" t="str">
        <x:f>IF(K17="","",IF(OR('Rates'!$D$4&lt;&gt;"OK",K17&lt;&gt;"OK",J17&gt;0),"n.a.",SUMIFS('Activity'!$G$9:$G$258,'Activity'!$D$9:$D$258,$B17,'Activity'!$L$9:$L$258,1,'Activity'!$E$9:$E$258,"Hours")))</x:f>
      </x:c>
      <x:c r="F17" s="31" t="str">
        <x:f>IF(K17="","",IF(OR('Rates'!$D$4&lt;&gt;"OK",K17&lt;&gt;"OK",J17&gt;0),"n.a.",SUMIFS('Activity'!$J$9:$J$258,'Activity'!$D$9:$D$258,$B17,'Activity'!$L$9:$L$258,1)))</x:f>
      </x:c>
      <x:c r="G17" s="31" t="str">
        <x:f>IF(K17="","",IF(OR('Rates'!$D$4&lt;&gt;"OK",K17&lt;&gt;"OK",J17&gt;0),"n.a.",SUMIFS('Activity'!$H$9:$H$258,'Activity'!$D$9:$D$258,$B17,'Activity'!$L$9:$L$258,1,'Activity'!$E$9:$E$258,"Direct expense")))</x:f>
      </x:c>
      <x:c r="H17" s="31" t="str">
        <x:f>IF(K17="","",IF(OR('Rates'!$D$4&lt;&gt;"OK",K17&lt;&gt;"OK",J17&gt;0),"n.a.",D17-F17-G17))</x:f>
      </x:c>
      <x:c r="I17" s="37" t="str">
        <x:f>IF(K17="","",IF(OR('Rates'!$D$4&lt;&gt;"OK",K17&lt;&gt;"OK",J17&gt;0),"n.a.",IF(D17=0,"n.a.",H17/D17)))</x:f>
      </x:c>
      <x:c r="J17" s="11" t="str">
        <x:f>IF(K17="","",IF(B17="",0,COUNTIFS('Activity'!$D$9:$D$258,B17)-COUNTIFS('Activity'!$D$9:$D$258,B17,'Activity'!$K$9:$K$258,"OK")))</x:f>
      </x:c>
      <x:c r="K17" s="11" t="str">
        <x:f>IF('Rates'!D15="","",'Rates'!D15)</x:f>
      </x:c>
    </x:row>
    <x:row r="18" ht="24" customHeight="1">
      <x:c r="A18" s="2"/>
      <x:c r="B18" s="2" t="str">
        <x:f>IF('Rates'!B16="","",'Rates'!B16)</x:f>
      </x:c>
      <x:c r="C18" s="2" t="str">
        <x:f>IF('Rates'!C16="","",'Rates'!C16)</x:f>
      </x:c>
      <x:c r="D18" s="31" t="str">
        <x:f>IF(K18="","",IF(OR('Rates'!$D$4&lt;&gt;"OK",K18&lt;&gt;"OK",J18&gt;0),"n.a.",SUMIFS('Activity'!$H$9:$H$258,'Activity'!$D$9:$D$258,$B18,'Activity'!$L$9:$L$258,1,'Activity'!$E$9:$E$258,"Invoice")))</x:f>
      </x:c>
      <x:c r="E18" s="33" t="str">
        <x:f>IF(K18="","",IF(OR('Rates'!$D$4&lt;&gt;"OK",K18&lt;&gt;"OK",J18&gt;0),"n.a.",SUMIFS('Activity'!$G$9:$G$258,'Activity'!$D$9:$D$258,$B18,'Activity'!$L$9:$L$258,1,'Activity'!$E$9:$E$258,"Hours")))</x:f>
      </x:c>
      <x:c r="F18" s="31" t="str">
        <x:f>IF(K18="","",IF(OR('Rates'!$D$4&lt;&gt;"OK",K18&lt;&gt;"OK",J18&gt;0),"n.a.",SUMIFS('Activity'!$J$9:$J$258,'Activity'!$D$9:$D$258,$B18,'Activity'!$L$9:$L$258,1)))</x:f>
      </x:c>
      <x:c r="G18" s="31" t="str">
        <x:f>IF(K18="","",IF(OR('Rates'!$D$4&lt;&gt;"OK",K18&lt;&gt;"OK",J18&gt;0),"n.a.",SUMIFS('Activity'!$H$9:$H$258,'Activity'!$D$9:$D$258,$B18,'Activity'!$L$9:$L$258,1,'Activity'!$E$9:$E$258,"Direct expense")))</x:f>
      </x:c>
      <x:c r="H18" s="31" t="str">
        <x:f>IF(K18="","",IF(OR('Rates'!$D$4&lt;&gt;"OK",K18&lt;&gt;"OK",J18&gt;0),"n.a.",D18-F18-G18))</x:f>
      </x:c>
      <x:c r="I18" s="37" t="str">
        <x:f>IF(K18="","",IF(OR('Rates'!$D$4&lt;&gt;"OK",K18&lt;&gt;"OK",J18&gt;0),"n.a.",IF(D18=0,"n.a.",H18/D18)))</x:f>
      </x:c>
      <x:c r="J18" s="11" t="str">
        <x:f>IF(K18="","",IF(B18="",0,COUNTIFS('Activity'!$D$9:$D$258,B18)-COUNTIFS('Activity'!$D$9:$D$258,B18,'Activity'!$K$9:$K$258,"OK")))</x:f>
      </x:c>
      <x:c r="K18" s="11" t="str">
        <x:f>IF('Rates'!D16="","",'Rates'!D16)</x:f>
      </x:c>
    </x:row>
    <x:row r="19" ht="24" customHeight="1">
      <x:c r="A19" s="2"/>
      <x:c r="B19" s="2" t="str">
        <x:f>IF('Rates'!B17="","",'Rates'!B17)</x:f>
      </x:c>
      <x:c r="C19" s="2" t="str">
        <x:f>IF('Rates'!C17="","",'Rates'!C17)</x:f>
      </x:c>
      <x:c r="D19" s="31" t="str">
        <x:f>IF(K19="","",IF(OR('Rates'!$D$4&lt;&gt;"OK",K19&lt;&gt;"OK",J19&gt;0),"n.a.",SUMIFS('Activity'!$H$9:$H$258,'Activity'!$D$9:$D$258,$B19,'Activity'!$L$9:$L$258,1,'Activity'!$E$9:$E$258,"Invoice")))</x:f>
      </x:c>
      <x:c r="E19" s="33" t="str">
        <x:f>IF(K19="","",IF(OR('Rates'!$D$4&lt;&gt;"OK",K19&lt;&gt;"OK",J19&gt;0),"n.a.",SUMIFS('Activity'!$G$9:$G$258,'Activity'!$D$9:$D$258,$B19,'Activity'!$L$9:$L$258,1,'Activity'!$E$9:$E$258,"Hours")))</x:f>
      </x:c>
      <x:c r="F19" s="31" t="str">
        <x:f>IF(K19="","",IF(OR('Rates'!$D$4&lt;&gt;"OK",K19&lt;&gt;"OK",J19&gt;0),"n.a.",SUMIFS('Activity'!$J$9:$J$258,'Activity'!$D$9:$D$258,$B19,'Activity'!$L$9:$L$258,1)))</x:f>
      </x:c>
      <x:c r="G19" s="31" t="str">
        <x:f>IF(K19="","",IF(OR('Rates'!$D$4&lt;&gt;"OK",K19&lt;&gt;"OK",J19&gt;0),"n.a.",SUMIFS('Activity'!$H$9:$H$258,'Activity'!$D$9:$D$258,$B19,'Activity'!$L$9:$L$258,1,'Activity'!$E$9:$E$258,"Direct expense")))</x:f>
      </x:c>
      <x:c r="H19" s="31" t="str">
        <x:f>IF(K19="","",IF(OR('Rates'!$D$4&lt;&gt;"OK",K19&lt;&gt;"OK",J19&gt;0),"n.a.",D19-F19-G19))</x:f>
      </x:c>
      <x:c r="I19" s="37" t="str">
        <x:f>IF(K19="","",IF(OR('Rates'!$D$4&lt;&gt;"OK",K19&lt;&gt;"OK",J19&gt;0),"n.a.",IF(D19=0,"n.a.",H19/D19)))</x:f>
      </x:c>
      <x:c r="J19" s="11" t="str">
        <x:f>IF(K19="","",IF(B19="",0,COUNTIFS('Activity'!$D$9:$D$258,B19)-COUNTIFS('Activity'!$D$9:$D$258,B19,'Activity'!$K$9:$K$258,"OK")))</x:f>
      </x:c>
      <x:c r="K19" s="11" t="str">
        <x:f>IF('Rates'!D17="","",'Rates'!D17)</x:f>
      </x:c>
    </x:row>
    <x:row r="20" ht="24" customHeight="1">
      <x:c r="A20" s="2"/>
      <x:c r="B20" s="2"/>
      <x:c r="C20" s="2"/>
      <x:c r="D20" s="31"/>
      <x:c r="E20" s="33"/>
      <x:c r="F20" s="31"/>
      <x:c r="G20" s="31"/>
      <x:c r="H20" s="31"/>
      <x:c r="I20" s="37"/>
      <x:c r="J20" s="11"/>
      <x:c r="K20" s="11"/>
    </x:row>
    <x:row r="21" ht="24" customHeight="1">
      <x:c r="A21" s="2"/>
      <x:c r="B21" s="2" t="str">
        <x:v>UNMAPPED</x:v>
      </x:c>
      <x:c r="C21" s="2" t="str">
        <x:v>Unassigned activity</x:v>
      </x:c>
      <x:c r="D21" s="31" t="n">
        <x:f>IF(J21&gt;0,"n.a.",SUMIFS('Activity'!$H$9:$H$258,'Activity'!$M$9:$M$258,1,'Activity'!$L$9:$L$258,1,'Activity'!$E$9:$E$258,"Invoice"))</x:f>
        <x:v>0</x:v>
      </x:c>
      <x:c r="E21" s="33" t="n">
        <x:f>IF(J21&gt;0,"n.a.",SUMIFS('Activity'!$G$9:$G$258,'Activity'!$M$9:$M$258,1,'Activity'!$L$9:$L$258,1,'Activity'!$E$9:$E$258,"Hours"))</x:f>
        <x:v>0</x:v>
      </x:c>
      <x:c r="F21" s="31" t="n">
        <x:f>IF(J21&gt;0,"n.a.",SUMIFS('Activity'!$J$9:$J$258,'Activity'!$M$9:$M$258,1,'Activity'!$L$9:$L$258,1))</x:f>
        <x:v>0</x:v>
      </x:c>
      <x:c r="G21" s="31" t="n">
        <x:f>IF(J21&gt;0,"n.a.",SUMIFS('Activity'!$H$9:$H$258,'Activity'!$M$9:$M$258,1,'Activity'!$L$9:$L$258,1,'Activity'!$E$9:$E$258,"Direct expense"))</x:f>
        <x:v>0</x:v>
      </x:c>
      <x:c r="H21" s="31" t="n">
        <x:f>IF(J21&gt;0,"n.a.",D21-F21-G21)</x:f>
        <x:v>0</x:v>
      </x:c>
      <x:c r="I21" s="37" t="str">
        <x:f>IF(OR(J21&gt;0,D21=0),"n.a.",H21/D21)</x:f>
        <x:v>n.a.</x:v>
      </x:c>
      <x:c r="J21" s="11" t="n">
        <x:f>COUNTIFS('Activity'!$M$9:$M$258,1)</x:f>
        <x:v>0</x:v>
      </x:c>
      <x:c r="K21" s="11" t="str">
        <x:f>IF(J21&gt;0,"Assign client IDs","OK")</x:f>
        <x:v>OK</x:v>
      </x:c>
    </x:row>
    <x:row r="22" ht="30" customHeight="1">
      <x:c r="A22" s="2"/>
      <x:c r="B22" s="28"/>
      <x:c r="C22" s="28" t="str">
        <x:v>Total</x:v>
      </x:c>
      <x:c r="D22" s="32" t="n">
        <x:f>IF(COUNTIFS(D10:D21,"n.a.")&gt;0,"n.a.",SUM(D10:D21))</x:f>
        <x:v>46000</x:v>
      </x:c>
      <x:c r="E22" s="34" t="n">
        <x:f>IF(COUNTIFS(E10:E21,"n.a.")&gt;0,"n.a.",SUM(E10:E21))</x:f>
        <x:v>415</x:v>
      </x:c>
      <x:c r="F22" s="32" t="n">
        <x:f>IF(COUNTIFS(F10:F21,"n.a.")&gt;0,"n.a.",SUM(F10:F21))</x:f>
        <x:v>29995</x:v>
      </x:c>
      <x:c r="G22" s="32" t="n">
        <x:f>IF(COUNTIFS(G10:G21,"n.a.")&gt;0,"n.a.",SUM(G10:G21))</x:f>
        <x:v>5350</x:v>
      </x:c>
      <x:c r="H22" s="32" t="n">
        <x:f>IF(COUNTIFS(H10:H21,"n.a.")&gt;0,"n.a.",SUM(H10:H21))</x:f>
        <x:v>10655</x:v>
      </x:c>
      <x:c r="I22" s="38" t="n">
        <x:f>IF(OR(D22="n.a.",H22="n.a.",D22=0),"n.a.",H22/D22)</x:f>
        <x:v>0.2316304347826087</x:v>
      </x:c>
      <x:c r="J22" s="39" t="n">
        <x:f>SUM(J10:J21)</x:f>
        <x:v>0</x:v>
      </x:c>
      <x:c r="K22" s="39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/>
      <x:c r="B24" s="6" t="str">
        <x:v>Contribution = invoiced fees − direct expenses − costed project hours. Weighted % = total contribution ÷ total invoiced fees.</x:v>
      </x:c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6" t="str">
        <x:v>This is an invoice-based management measure. It is not net profit, cash collected or GAAP revenue.</x:v>
      </x:c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6" t="str">
        <x:v>Overhead, tax, financing and unrecorded work are excluded. Review loss-making clients and the zero-fee client before drawing conclusions.</x:v>
      </x:c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2"/>
      <x:c r="B27" s="6" t="str">
        <x:v>A zero invoice total has no contribution %. A missing input makes the affected client and headline totals unavailable.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43" t="str">
        <x:v>Source reconciliation</x:v>
      </x:c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34" customHeight="1">
      <x:c r="A30" s="2"/>
      <x:c r="B30" s="15" t="str">
        <x:v>Measure</x:v>
      </x:c>
      <x:c r="C30" s="15" t="str">
        <x:v>Source total</x:v>
      </x:c>
      <x:c r="D30" s="15" t="str">
        <x:v>Report total</x:v>
      </x:c>
      <x:c r="E30" s="15" t="str">
        <x:v>Difference</x:v>
      </x:c>
      <x:c r="F30" s="15" t="str">
        <x:v>Review</x:v>
      </x:c>
      <x:c r="G30" s="2"/>
      <x:c r="H30" s="27" t="str">
        <x:v>Input review</x:v>
      </x:c>
      <x:c r="I30" s="27"/>
      <x:c r="J30" s="27"/>
      <x:c r="K30" s="27"/>
    </x:row>
    <x:row r="31" ht="24" customHeight="1">
      <x:c r="A31" s="2"/>
      <x:c r="B31" s="2" t="str">
        <x:v>Invoiced</x:v>
      </x:c>
      <x:c r="C31" s="45" t="n">
        <x:f>IF(ROWS('Activity'!$K$9:$K$258)-COUNTBLANK('Activity'!$K$9:$K$258)-COUNTIFS('Activity'!$K$9:$K$258,"OK")&gt;0,"n.a.",SUMIFS('Activity'!$H$9:$H$258,'Activity'!$L$9:$L$258,1,'Activity'!$E$9:$E$258,"Invoice"))</x:f>
        <x:v>46000</x:v>
      </x:c>
      <x:c r="D31" s="45" t="n">
        <x:f>D22</x:f>
        <x:v>46000</x:v>
      </x:c>
      <x:c r="E31" s="45" t="n">
        <x:f>IF(OR(C31="n.a.",D31="n.a."),"n.a.",D31-C31)</x:f>
        <x:v>0</x:v>
      </x:c>
      <x:c r="F31" s="11" t="str">
        <x:f>IF(E31="n.a.","Resolve inputs",IF(ABS(E31)&lt;0.005,"OK","Review difference"))</x:f>
        <x:v>OK</x:v>
      </x:c>
      <x:c r="G31" s="2"/>
      <x:c r="H31" s="2" t="str">
        <x:v>Source input issues</x:v>
      </x:c>
      <x:c r="I31" s="2"/>
      <x:c r="J31" s="2"/>
      <x:c r="K31" s="2" t="n">
        <x:f>ROWS('Activity'!$K$9:$K$258)-COUNTBLANK('Activity'!$K$9:$K$258)-COUNTIFS('Activity'!$K$9:$K$258,"OK")</x:f>
        <x:v>0</x:v>
      </x:c>
    </x:row>
    <x:row r="32" ht="24" customHeight="1">
      <x:c r="A32" s="2"/>
      <x:c r="B32" s="2" t="str">
        <x:v>Direct expenses</x:v>
      </x:c>
      <x:c r="C32" s="45" t="n">
        <x:f>IF(ROWS('Activity'!$K$9:$K$258)-COUNTBLANK('Activity'!$K$9:$K$258)-COUNTIFS('Activity'!$K$9:$K$258,"OK")&gt;0,"n.a.",SUMIFS('Activity'!$H$9:$H$258,'Activity'!$L$9:$L$258,1,'Activity'!$E$9:$E$258,"Direct expense"))</x:f>
        <x:v>5350</x:v>
      </x:c>
      <x:c r="D32" s="45" t="n">
        <x:f>G22</x:f>
        <x:v>5350</x:v>
      </x:c>
      <x:c r="E32" s="45" t="n">
        <x:f>IF(OR(C32="n.a.",D32="n.a."),"n.a.",D32-C32)</x:f>
        <x:v>0</x:v>
      </x:c>
      <x:c r="F32" s="11" t="str">
        <x:f>IF(E32="n.a.","Resolve inputs",IF(ABS(E32)&lt;0.005,"OK","Review difference"))</x:f>
        <x:v>OK</x:v>
      </x:c>
      <x:c r="G32" s="2"/>
      <x:c r="H32" s="2" t="str">
        <x:v>Client mapping issues</x:v>
      </x:c>
      <x:c r="I32" s="2"/>
      <x:c r="J32" s="2"/>
      <x:c r="K32" s="2" t="n">
        <x:f>ROWS('Rates'!$D$8:$D$17)-COUNTBLANK('Rates'!$D$8:$D$17)-COUNTIFS('Rates'!$D$8:$D$17,"OK")</x:f>
        <x:v>0</x:v>
      </x:c>
    </x:row>
    <x:row r="33" ht="24" customHeight="1">
      <x:c r="A33" s="2"/>
      <x:c r="B33" s="2" t="str">
        <x:v>Project hours</x:v>
      </x:c>
      <x:c r="C33" s="45" t="n">
        <x:f>IF(ROWS('Activity'!$K$9:$K$258)-COUNTBLANK('Activity'!$K$9:$K$258)-COUNTIFS('Activity'!$K$9:$K$258,"OK")&gt;0,"n.a.",SUMIFS('Activity'!$G$9:$G$258,'Activity'!$L$9:$L$258,1,'Activity'!$E$9:$E$258,"Hours"))</x:f>
        <x:v>415</x:v>
      </x:c>
      <x:c r="D33" s="45" t="n">
        <x:f>E22</x:f>
        <x:v>415</x:v>
      </x:c>
      <x:c r="E33" s="45" t="n">
        <x:f>IF(OR(C33="n.a.",D33="n.a."),"n.a.",D33-C33)</x:f>
        <x:v>0</x:v>
      </x:c>
      <x:c r="F33" s="11" t="str">
        <x:f>IF(E33="n.a.","Resolve inputs",IF(ABS(E33)&lt;0.005,"OK","Review difference"))</x:f>
        <x:v>OK</x:v>
      </x:c>
      <x:c r="G33" s="2"/>
      <x:c r="H33" s="2" t="str">
        <x:v>Role mapping issues</x:v>
      </x:c>
      <x:c r="I33" s="2"/>
      <x:c r="J33" s="2"/>
      <x:c r="K33" s="2" t="n">
        <x:f>ROWS('Rates'!$J$8:$J$15)-COUNTBLANK('Rates'!$J$8:$J$15)-COUNTIFS('Rates'!$J$8:$J$15,"OK")</x:f>
        <x:v>0</x:v>
      </x:c>
    </x:row>
    <x:row r="34" ht="24" customHeight="1">
      <x:c r="A34" s="2"/>
      <x:c r="B34" s="2" t="str">
        <x:v>Costed hours</x:v>
      </x:c>
      <x:c r="C34" s="45" t="n">
        <x:f>IF(ROWS('Activity'!$K$9:$K$258)-COUNTBLANK('Activity'!$K$9:$K$258)-COUNTIFS('Activity'!$K$9:$K$258,"OK")&gt;0,"n.a.",SUMIFS('Activity'!$J$9:$J$258,'Activity'!$L$9:$L$258,1))</x:f>
        <x:v>29995</x:v>
      </x:c>
      <x:c r="D34" s="45" t="n">
        <x:f>F22</x:f>
        <x:v>29995</x:v>
      </x:c>
      <x:c r="E34" s="45" t="n">
        <x:f>IF(OR(C34="n.a.",D34="n.a."),"n.a.",D34-C34)</x:f>
        <x:v>0</x:v>
      </x:c>
      <x:c r="F34" s="11" t="str">
        <x:f>IF(E34="n.a.","Resolve inputs",IF(ABS(E34)&lt;0.005,"OK","Review difference"))</x:f>
        <x:v>OK</x:v>
      </x:c>
      <x:c r="G34" s="2"/>
      <x:c r="H34" s="2" t="str">
        <x:v>Outside-month entries</x:v>
      </x:c>
      <x:c r="I34" s="2"/>
      <x:c r="J34" s="2"/>
      <x:c r="K34" s="2" t="n">
        <x:f>COUNTIFS('Activity'!$L$9:$L$258,0,'Activity'!$K$9:$K$258,"OK")</x:f>
        <x:v>0</x:v>
      </x:c>
    </x:row>
    <x:row r="35" ht="24" customHeight="1">
      <x:c r="A35" s="2"/>
      <x:c r="B35" s="2"/>
      <x:c r="C35" s="2"/>
      <x:c r="D35" s="2"/>
      <x:c r="E35" s="2"/>
      <x:c r="F35" s="2"/>
      <x:c r="G35" s="2"/>
      <x:c r="H35" s="2" t="str">
        <x:v>Used / capacity</x:v>
      </x:c>
      <x:c r="I35" s="2"/>
      <x:c r="J35" s="2"/>
      <x:c r="K35" s="2" t="str">
        <x:f>COUNTA('Activity'!$B$9:$B$258)&amp;" / 250"</x:f>
        <x:v>30 / 250</x:v>
      </x:c>
    </x:row>
    <x:row r="36" ht="24" customHeight="1">
      <x:c r="A36" s="2"/>
      <x:c r="B36" s="2"/>
      <x:c r="C36" s="2"/>
      <x:c r="D36" s="2"/>
      <x:c r="E36" s="2"/>
      <x:c r="F36" s="2"/>
      <x:c r="G36" s="2"/>
      <x:c r="H36" s="2" t="str">
        <x:v>Month input</x:v>
      </x:c>
      <x:c r="I36" s="2"/>
      <x:c r="J36" s="2"/>
      <x:c r="K36" s="2" t="str">
        <x:f>'Rates'!D4</x:f>
        <x:v>OK</x:v>
      </x:c>
    </x:row>
    <x:row r="37" ht="24" customHeight="1">
      <x:c r="A37" s="2"/>
      <x:c r="B37" s="6" t="str">
        <x:v>Reconciliation compares the client report with all in-month source activity. Differences should equal 0.00.</x:v>
      </x:c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6" t="str">
        <x:v>Resolve source and mapping issues before use. Outside-month entries are excluded and counted above.</x:v>
      </x:c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6" t="str">
        <x:v>Blue text on pale yellow = editable source or assumption. Dark text = calculation. Negative contribution is shaded.</x:v>
      </x:c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</x:sheetData>
  <x:conditionalFormatting sqref="J10:J22">
    <x:cfRule type="cellIs" dxfId="5" priority="1" operator="greaterThan">
      <x:formula>0</x:formula>
    </x:cfRule>
  </x:conditionalFormatting>
  <x:conditionalFormatting sqref="H10:I19">
    <x:cfRule type="cellIs" dxfId="6" priority="2" operator="lessThan">
      <x:formula>0</x:formula>
    </x:cfRule>
  </x:conditionalFormatting>
  <x:conditionalFormatting sqref="K10:K21">
    <x:cfRule type="expression" dxfId="7" priority="3">
      <x:formula>AND(K10&lt;&gt;"",K10&lt;&gt;"OK")</x:formula>
    </x:cfRule>
  </x:conditionalFormatting>
  <x:conditionalFormatting sqref="E31:E34">
    <x:cfRule type="expression" dxfId="8" priority="4">
      <x:formula>OR(E31="n.a.",ABS(E31)&gt;=0.005)</x:formula>
    </x:cfRule>
  </x:conditionalFormatting>
  <x:conditionalFormatting sqref="K36:K36">
    <x:cfRule type="expression" dxfId="9" priority="5">
      <x:formula>K36&lt;&gt;"OK"</x:formula>
    </x:cfRule>
  </x:conditionalFormatting>
  <x:conditionalFormatting sqref="K31:K33">
    <x:cfRule type="cellIs" dxfId="10" priority="6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C8C75"/>
  </x:sheetPr>
  <x:sheetViews>
    <x:sheetView showGridLines="0" workbookViewId="0"/>
  </x:sheetViews>
  <x:sheetFormatPr defaultRowHeight="15"/>
  <x:cols>
    <x:col min="1" max="1" width="3" hidden="0" customWidth="1"/>
    <x:col min="2" max="2" width="17" hidden="0" customWidth="1"/>
    <x:col min="3" max="3" width="27" hidden="0" customWidth="1"/>
    <x:col min="4" max="4" width="25" hidden="0" customWidth="1"/>
    <x:col min="5" max="5" width="3" hidden="0" customWidth="1"/>
    <x:col min="6" max="6" width="3" hidden="0" customWidth="1"/>
    <x:col min="7" max="7" width="16" hidden="0" customWidth="1"/>
    <x:col min="8" max="8" width="25" hidden="0" customWidth="1"/>
    <x:col min="9" max="9" width="19" hidden="0" customWidth="1"/>
    <x:col min="10" max="10" width="2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3" customHeight="1">
      <x:c r="A2" s="2"/>
      <x:c r="B2" s="4" t="str">
        <x:v>Month, clients and delivery rates</x:v>
      </x:c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2"/>
      <x:c r="B3" s="2" t="str">
        <x:v>Month start</x:v>
      </x:c>
      <x:c r="C3" s="2" t="str">
        <x:v>Next month (exclusive)</x:v>
      </x:c>
      <x:c r="D3" s="2" t="str">
        <x:v>Month input status</x:v>
      </x:c>
      <x:c r="E3" s="2"/>
      <x:c r="F3" s="2"/>
      <x:c r="G3" s="2"/>
      <x:c r="H3" s="2"/>
      <x:c r="I3" s="2"/>
      <x:c r="J3" s="2"/>
    </x:row>
    <x:row r="4" ht="24" customHeight="1">
      <x:c r="A4" s="2"/>
      <x:c r="B4" s="9" t="n">
        <x:v>46235</x:v>
      </x:c>
      <x:c r="C4" s="10" t="n">
        <x:f>IF(D4="OK",EDATE(B4,1),"n.a.")</x:f>
        <x:v>46266</x:v>
      </x:c>
      <x:c r="D4" s="11" t="str">
        <x:f>IF(COUNTBLANK(B4)=1,"Missing month",IF(NOT(ISNUMBER(B4)),"Invalid month",IF(OR(B4&lt;1,B4&lt;&gt;INT(B4)),"Invalid month",IF(DAY(B4)&lt;&gt;1,"Use first day of month","OK"))))</x:f>
        <x:v>OK</x:v>
      </x:c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6" t="str">
        <x:v>All sample names and rates are fictional. Replace blue inputs with approved client data.</x:v>
      </x:c>
      <x:c r="C6" s="2"/>
      <x:c r="D6" s="2"/>
      <x:c r="E6" s="2"/>
      <x:c r="F6" s="2"/>
      <x:c r="G6" s="2"/>
      <x:c r="H6" s="2"/>
      <x:c r="I6" s="2"/>
      <x:c r="J6" s="2"/>
    </x:row>
    <x:row r="7" ht="34" customHeight="1">
      <x:c r="A7" s="2"/>
      <x:c r="B7" s="15" t="str">
        <x:v>Client ID</x:v>
      </x:c>
      <x:c r="C7" s="15" t="str">
        <x:v>Client name</x:v>
      </x:c>
      <x:c r="D7" s="15" t="str">
        <x:v>Mapping status</x:v>
      </x:c>
      <x:c r="E7" s="2"/>
      <x:c r="F7" s="2"/>
      <x:c r="G7" s="15" t="str">
        <x:v>Role ID</x:v>
      </x:c>
      <x:c r="H7" s="15" t="str">
        <x:v>Role name</x:v>
      </x:c>
      <x:c r="I7" s="15" t="str">
        <x:v>Hourly cost (USD)</x:v>
      </x:c>
      <x:c r="J7" s="15" t="str">
        <x:v>Mapping status</x:v>
      </x:c>
    </x:row>
    <x:row r="8" ht="24" customHeight="1">
      <x:c r="A8" s="2"/>
      <x:c r="B8" s="17" t="str">
        <x:v>C001</x:v>
      </x:c>
      <x:c r="C8" s="17" t="str">
        <x:v>Aster Coffee</x:v>
      </x:c>
      <x:c r="D8" s="11" t="str">
        <x:f>IF(COUNTA(B8:C8)=0,"",IF(B8="","Missing client ID",IF(COUNTBLANK(C8)=1,"Missing client name",IF(COUNTIFS($B$8:$B$17,B8)&lt;&gt;1,"Duplicate client ID","OK"))))</x:f>
        <x:v>OK</x:v>
      </x:c>
      <x:c r="E8" s="2"/>
      <x:c r="F8" s="2"/>
      <x:c r="G8" s="17" t="str">
        <x:v>STR</x:v>
      </x:c>
      <x:c r="H8" s="17" t="str">
        <x:v>Strategy</x:v>
      </x:c>
      <x:c r="I8" s="18" t="n">
        <x:v>100</x:v>
      </x:c>
      <x:c r="J8" s="11" t="str">
        <x:f>IF(COUNTA(G8:I8)=0,"",IF(COUNTBLANK(G8)=1,"Missing role ID",IF(COUNTBLANK(H8)=1,"Missing role name",IF(COUNTIFS($G$8:$G$15,G8)&lt;&gt;1,"Duplicate role ID",IF(OR(COUNTBLANK(I8)=1,NOT(ISNUMBER(I8)),I8&lt;0),"Invalid hourly cost","OK")))))</x:f>
        <x:v>OK</x:v>
      </x:c>
    </x:row>
    <x:row r="9" ht="24" customHeight="1">
      <x:c r="A9" s="2"/>
      <x:c r="B9" s="17" t="str">
        <x:v>C002</x:v>
      </x:c>
      <x:c r="C9" s="17" t="str">
        <x:v>Harbor Home</x:v>
      </x:c>
      <x:c r="D9" s="11" t="str">
        <x:f>IF(COUNTA(B9:C9)=0,"",IF(B9="","Missing client ID",IF(COUNTBLANK(C9)=1,"Missing client name",IF(COUNTIFS($B$8:$B$17,B9)&lt;&gt;1,"Duplicate client ID","OK"))))</x:f>
        <x:v>OK</x:v>
      </x:c>
      <x:c r="E9" s="2"/>
      <x:c r="F9" s="2"/>
      <x:c r="G9" s="17" t="str">
        <x:v>DES</x:v>
      </x:c>
      <x:c r="H9" s="17" t="str">
        <x:v>Design</x:v>
      </x:c>
      <x:c r="I9" s="18" t="n">
        <x:v>70</x:v>
      </x:c>
      <x:c r="J9" s="11" t="str">
        <x:f>IF(COUNTA(G9:I9)=0,"",IF(COUNTBLANK(G9)=1,"Missing role ID",IF(COUNTBLANK(H9)=1,"Missing role name",IF(COUNTIFS($G$8:$G$15,G9)&lt;&gt;1,"Duplicate role ID",IF(OR(COUNTBLANK(I9)=1,NOT(ISNUMBER(I9)),I9&lt;0),"Invalid hourly cost","OK")))))</x:f>
        <x:v>OK</x:v>
      </x:c>
    </x:row>
    <x:row r="10" ht="24" customHeight="1">
      <x:c r="A10" s="2"/>
      <x:c r="B10" s="17" t="str">
        <x:v>C003</x:v>
      </x:c>
      <x:c r="C10" s="17" t="str">
        <x:v>Juniper Labs</x:v>
      </x:c>
      <x:c r="D10" s="11" t="str">
        <x:f>IF(COUNTA(B10:C10)=0,"",IF(B10="","Missing client ID",IF(COUNTBLANK(C10)=1,"Missing client name",IF(COUNTIFS($B$8:$B$17,B10)&lt;&gt;1,"Duplicate client ID","OK"))))</x:f>
        <x:v>OK</x:v>
      </x:c>
      <x:c r="E10" s="2"/>
      <x:c r="F10" s="2"/>
      <x:c r="G10" s="17" t="str">
        <x:v>OPS</x:v>
      </x:c>
      <x:c r="H10" s="17" t="str">
        <x:v>Delivery operations</x:v>
      </x:c>
      <x:c r="I10" s="18" t="n">
        <x:v>55</x:v>
      </x:c>
      <x:c r="J10" s="11" t="str">
        <x:f>IF(COUNTA(G10:I10)=0,"",IF(COUNTBLANK(G10)=1,"Missing role ID",IF(COUNTBLANK(H10)=1,"Missing role name",IF(COUNTIFS($G$8:$G$15,G10)&lt;&gt;1,"Duplicate role ID",IF(OR(COUNTBLANK(I10)=1,NOT(ISNUMBER(I10)),I10&lt;0),"Invalid hourly cost","OK")))))</x:f>
        <x:v>OK</x:v>
      </x:c>
    </x:row>
    <x:row r="11" ht="24" customHeight="1">
      <x:c r="A11" s="2"/>
      <x:c r="B11" s="17" t="str">
        <x:v>C004</x:v>
      </x:c>
      <x:c r="C11" s="17" t="str">
        <x:v>Birch Retail</x:v>
      </x:c>
      <x:c r="D11" s="11" t="str">
        <x:f>IF(COUNTA(B11:C11)=0,"",IF(B11="","Missing client ID",IF(COUNTBLANK(C11)=1,"Missing client name",IF(COUNTIFS($B$8:$B$17,B11)&lt;&gt;1,"Duplicate client ID","OK"))))</x:f>
        <x:v>OK</x:v>
      </x:c>
      <x:c r="E11" s="2"/>
      <x:c r="F11" s="2"/>
      <x:c r="G11" s="17"/>
      <x:c r="H11" s="17"/>
      <x:c r="I11" s="18"/>
      <x:c r="J11" s="11" t="str">
        <x:f>IF(COUNTA(G11:I11)=0,"",IF(COUNTBLANK(G11)=1,"Missing role ID",IF(COUNTBLANK(H11)=1,"Missing role name",IF(COUNTIFS($G$8:$G$15,G11)&lt;&gt;1,"Duplicate role ID",IF(OR(COUNTBLANK(I11)=1,NOT(ISNUMBER(I11)),I11&lt;0),"Invalid hourly cost","OK")))))</x:f>
      </x:c>
    </x:row>
    <x:row r="12" ht="24" customHeight="1">
      <x:c r="A12" s="2"/>
      <x:c r="B12" s="17" t="str">
        <x:v>C005</x:v>
      </x:c>
      <x:c r="C12" s="17" t="str">
        <x:v>Cedar Works</x:v>
      </x:c>
      <x:c r="D12" s="11" t="str">
        <x:f>IF(COUNTA(B12:C12)=0,"",IF(B12="","Missing client ID",IF(COUNTBLANK(C12)=1,"Missing client name",IF(COUNTIFS($B$8:$B$17,B12)&lt;&gt;1,"Duplicate client ID","OK"))))</x:f>
        <x:v>OK</x:v>
      </x:c>
      <x:c r="E12" s="2"/>
      <x:c r="F12" s="2"/>
      <x:c r="G12" s="17"/>
      <x:c r="H12" s="17"/>
      <x:c r="I12" s="18"/>
      <x:c r="J12" s="11" t="str">
        <x:f>IF(COUNTA(G12:I12)=0,"",IF(COUNTBLANK(G12)=1,"Missing role ID",IF(COUNTBLANK(H12)=1,"Missing role name",IF(COUNTIFS($G$8:$G$15,G12)&lt;&gt;1,"Duplicate role ID",IF(OR(COUNTBLANK(I12)=1,NOT(ISNUMBER(I12)),I12&lt;0),"Invalid hourly cost","OK")))))</x:f>
      </x:c>
    </x:row>
    <x:row r="13" ht="24" customHeight="1">
      <x:c r="A13" s="2"/>
      <x:c r="B13" s="17" t="str">
        <x:v>C006</x:v>
      </x:c>
      <x:c r="C13" s="17" t="str">
        <x:v>Willow Goods</x:v>
      </x:c>
      <x:c r="D13" s="11" t="str">
        <x:f>IF(COUNTA(B13:C13)=0,"",IF(B13="","Missing client ID",IF(COUNTBLANK(C13)=1,"Missing client name",IF(COUNTIFS($B$8:$B$17,B13)&lt;&gt;1,"Duplicate client ID","OK"))))</x:f>
        <x:v>OK</x:v>
      </x:c>
      <x:c r="E13" s="2"/>
      <x:c r="F13" s="2"/>
      <x:c r="G13" s="17"/>
      <x:c r="H13" s="17"/>
      <x:c r="I13" s="18"/>
      <x:c r="J13" s="11" t="str">
        <x:f>IF(COUNTA(G13:I13)=0,"",IF(COUNTBLANK(G13)=1,"Missing role ID",IF(COUNTBLANK(H13)=1,"Missing role name",IF(COUNTIFS($G$8:$G$15,G13)&lt;&gt;1,"Duplicate role ID",IF(OR(COUNTBLANK(I13)=1,NOT(ISNUMBER(I13)),I13&lt;0),"Invalid hourly cost","OK")))))</x:f>
      </x:c>
    </x:row>
    <x:row r="14" ht="24" customHeight="1">
      <x:c r="A14" s="2"/>
      <x:c r="B14" s="17"/>
      <x:c r="C14" s="17"/>
      <x:c r="D14" s="11" t="str">
        <x:f>IF(COUNTA(B14:C14)=0,"",IF(B14="","Missing client ID",IF(COUNTBLANK(C14)=1,"Missing client name",IF(COUNTIFS($B$8:$B$17,B14)&lt;&gt;1,"Duplicate client ID","OK"))))</x:f>
      </x:c>
      <x:c r="E14" s="2"/>
      <x:c r="F14" s="2"/>
      <x:c r="G14" s="17"/>
      <x:c r="H14" s="17"/>
      <x:c r="I14" s="18"/>
      <x:c r="J14" s="11" t="str">
        <x:f>IF(COUNTA(G14:I14)=0,"",IF(COUNTBLANK(G14)=1,"Missing role ID",IF(COUNTBLANK(H14)=1,"Missing role name",IF(COUNTIFS($G$8:$G$15,G14)&lt;&gt;1,"Duplicate role ID",IF(OR(COUNTBLANK(I14)=1,NOT(ISNUMBER(I14)),I14&lt;0),"Invalid hourly cost","OK")))))</x:f>
      </x:c>
    </x:row>
    <x:row r="15" ht="24" customHeight="1">
      <x:c r="A15" s="2"/>
      <x:c r="B15" s="17"/>
      <x:c r="C15" s="17"/>
      <x:c r="D15" s="11" t="str">
        <x:f>IF(COUNTA(B15:C15)=0,"",IF(B15="","Missing client ID",IF(COUNTBLANK(C15)=1,"Missing client name",IF(COUNTIFS($B$8:$B$17,B15)&lt;&gt;1,"Duplicate client ID","OK"))))</x:f>
      </x:c>
      <x:c r="E15" s="2"/>
      <x:c r="F15" s="2"/>
      <x:c r="G15" s="17"/>
      <x:c r="H15" s="17"/>
      <x:c r="I15" s="18"/>
      <x:c r="J15" s="11" t="str">
        <x:f>IF(COUNTA(G15:I15)=0,"",IF(COUNTBLANK(G15)=1,"Missing role ID",IF(COUNTBLANK(H15)=1,"Missing role name",IF(COUNTIFS($G$8:$G$15,G15)&lt;&gt;1,"Duplicate role ID",IF(OR(COUNTBLANK(I15)=1,NOT(ISNUMBER(I15)),I15&lt;0),"Invalid hourly cost","OK")))))</x:f>
      </x:c>
    </x:row>
    <x:row r="16" ht="24" customHeight="1">
      <x:c r="A16" s="2"/>
      <x:c r="B16" s="17"/>
      <x:c r="C16" s="17"/>
      <x:c r="D16" s="11" t="str">
        <x:f>IF(COUNTA(B16:C16)=0,"",IF(B16="","Missing client ID",IF(COUNTBLANK(C16)=1,"Missing client name",IF(COUNTIFS($B$8:$B$17,B16)&lt;&gt;1,"Duplicate client ID","OK"))))</x:f>
      </x:c>
      <x:c r="E16" s="2"/>
      <x:c r="F16" s="2"/>
      <x:c r="G16" s="2"/>
      <x:c r="H16" s="2"/>
      <x:c r="I16" s="2"/>
      <x:c r="J16" s="2"/>
    </x:row>
    <x:row r="17" ht="24" customHeight="1">
      <x:c r="A17" s="2"/>
      <x:c r="B17" s="17"/>
      <x:c r="C17" s="17"/>
      <x:c r="D17" s="11" t="str">
        <x:f>IF(COUNTA(B17:C17)=0,"",IF(B17="","Missing client ID",IF(COUNTBLANK(C17)=1,"Missing client name",IF(COUNTIFS($B$8:$B$17,B17)&lt;&gt;1,"Duplicate client ID","OK"))))</x:f>
      </x:c>
      <x:c r="E17" s="2"/>
      <x:c r="F17" s="2"/>
      <x:c r="G17" s="2"/>
      <x:c r="H17" s="2"/>
      <x:c r="I17" s="2"/>
      <x:c r="J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4" customHeight="1">
      <x:c r="A19" s="2"/>
      <x:c r="B19" s="6" t="str">
        <x:v>Capacity: 10 client IDs, 8 delivery roles, 250 activity entries. Use only the shaded input rows.</x:v>
      </x:c>
      <x:c r="C19" s="2"/>
      <x:c r="D19" s="2"/>
      <x:c r="E19" s="2"/>
      <x:c r="F19" s="2"/>
      <x:c r="G19" s="2"/>
      <x:c r="H19" s="2"/>
      <x:c r="I19" s="2"/>
      <x:c r="J19" s="2"/>
    </x:row>
    <x:row r="20" ht="24" customHeight="1">
      <x:c r="A20" s="2"/>
      <x:c r="B20" s="6" t="str">
        <x:v>Hourly cost means approved fully loaded delivery cost per hour, not a billing rate.</x:v>
      </x:c>
      <x:c r="C20" s="2"/>
      <x:c r="D20" s="2"/>
      <x:c r="E20" s="2"/>
      <x:c r="F20" s="2"/>
      <x:c r="G20" s="2"/>
      <x:c r="H20" s="2"/>
      <x:c r="I20" s="2"/>
      <x:c r="J20" s="2"/>
    </x:row>
    <x:row r="21" ht="24" customHeight="1">
      <x:c r="A21" s="2"/>
      <x:c r="B21" s="6" t="str">
        <x:v>Enter an explicit zero when a cost rate is zero. A missing rate makes affected results unavailable.</x:v>
      </x:c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2"/>
      <x:c r="B22" s="6" t="str">
        <x:v>This demo covers one completed month. Use a copy for another month and replace all source entries.</x:v>
      </x:c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/>
      <x:c r="B23" s="6" t="str">
        <x:v>Do not add rows beyond the stated bounds without extending and validating every formula range.</x:v>
      </x:c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conditionalFormatting sqref="D8:D17">
    <x:cfRule type="expression" dxfId="0" priority="1">
      <x:formula>AND(D8&lt;&gt;"",D8&lt;&gt;"OK")</x:formula>
    </x:cfRule>
  </x:conditionalFormatting>
  <x:conditionalFormatting sqref="J8:J15">
    <x:cfRule type="expression" dxfId="1" priority="2">
      <x:formula>AND(J8&lt;&gt;"",J8&lt;&gt;"OK")</x:formula>
    </x:cfRule>
  </x:conditionalFormatting>
  <x:conditionalFormatting sqref="D4:D4">
    <x:cfRule type="expression" dxfId="2" priority="3">
      <x:formula>D4&lt;&gt;"OK"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BCBA6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3" hidden="0" customWidth="1"/>
    <x:col min="2" max="2" width="16" hidden="0" customWidth="1"/>
    <x:col min="3" max="3" width="15" hidden="0" customWidth="1"/>
    <x:col min="4" max="4" width="15" hidden="0" customWidth="1"/>
    <x:col min="5" max="5" width="19" hidden="0" customWidth="1"/>
    <x:col min="6" max="6" width="14" hidden="0" customWidth="1"/>
    <x:col min="7" max="7" width="12" hidden="0" customWidth="1"/>
    <x:col min="8" max="8" width="17" hidden="0" customWidth="1"/>
    <x:col min="9" max="9" width="16" hidden="0" customWidth="1"/>
    <x:col min="10" max="10" width="17" hidden="0" customWidth="1"/>
    <x:col min="11" max="11" width="26" hidden="0" customWidth="1"/>
    <x:col min="12" max="12" width="12" hidden="0" customWidth="1"/>
    <x:col min="13" max="13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3" customHeight="1">
      <x:c r="A2" s="2"/>
      <x:c r="B2" s="4" t="str">
        <x:v>Activity source and cost calculation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2"/>
      <x:c r="B3" s="6" t="str">
        <x:v>Fictional source data. One row is one invoice, one direct expense, or one time entry. USD only.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/>
      <x:c r="B4" s="6" t="str">
        <x:v>Edit B9:H258. Invoice / Direct expense: signed amount, hours 0, role blank. Hours: role + hours, amount 0.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/>
      <x:c r="B5" s="6" t="str">
        <x:v>Append into the next shaded row. Keep each Entry ID unique. Copy whole source rows when sorting.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6" t="str">
        <x:v>Invoice date determines fee month. Expense date and work date determine cost month. No revenue recognition adjustments.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34" customHeight="1">
      <x:c r="A8" s="2"/>
      <x:c r="B8" s="15" t="str">
        <x:v>Entry ID</x:v>
      </x:c>
      <x:c r="C8" s="15" t="str">
        <x:v>Activity date</x:v>
      </x:c>
      <x:c r="D8" s="15" t="str">
        <x:v>Client ID</x:v>
      </x:c>
      <x:c r="E8" s="15" t="str">
        <x:v>Entry type</x:v>
      </x:c>
      <x:c r="F8" s="15" t="str">
        <x:v>Role ID</x:v>
      </x:c>
      <x:c r="G8" s="15" t="str">
        <x:v>Hours</x:v>
      </x:c>
      <x:c r="H8" s="15" t="str">
        <x:v>Amount (USD)</x:v>
      </x:c>
      <x:c r="I8" s="15" t="str">
        <x:v>Hourly cost</x:v>
      </x:c>
      <x:c r="J8" s="15" t="str">
        <x:v>Costed hours</x:v>
      </x:c>
      <x:c r="K8" s="15" t="str">
        <x:v>Input status</x:v>
      </x:c>
      <x:c r="L8" s="15" t="str">
        <x:v>In month</x:v>
      </x:c>
      <x:c r="M8" s="15" t="str">
        <x:v>Unmapped client</x:v>
      </x:c>
    </x:row>
    <x:row r="9" ht="24" customHeight="1">
      <x:c r="A9" s="2"/>
      <x:c r="B9" s="20" t="str">
        <x:v>INV-1</x:v>
      </x:c>
      <x:c r="C9" s="40" t="n">
        <x:v>46249</x:v>
      </x:c>
      <x:c r="D9" s="20" t="str">
        <x:v>C001</x:v>
      </x:c>
      <x:c r="E9" s="20" t="str">
        <x:v>Invoice</x:v>
      </x:c>
      <x:c r="F9" s="20" t="str"/>
      <x:c r="G9" s="22" t="n">
        <x:v>0</x:v>
      </x:c>
      <x:c r="H9" s="23" t="n">
        <x:v>12000</x:v>
      </x:c>
      <x:c r="I9" s="25" t="n">
        <x:f>IF(COUNTA(B9:H9)=0,"",IF(E9&lt;&gt;"Hours",0,IF(K9&lt;&gt;"OK","n.a.",INDEX('Rates'!$I$8:$I$15,MATCH(F9,'Rates'!$G$8:$G$15,0)))))</x:f>
        <x:v>0</x:v>
      </x:c>
      <x:c r="J9" s="24" t="n">
        <x:f>IF(COUNTA(B9:H9)=0,"",IF(K9&lt;&gt;"OK","n.a.",IF(E9="Hours",G9*I9,0)))</x:f>
        <x:v>0</x:v>
      </x:c>
      <x:c r="K9" s="11" t="str">
        <x:f>IF(COUNTA(B9:H9)=0,"",IF(B9="","Missing entry ID",IF(COUNTIFS($B$9:$B$258,B9)&lt;&gt;1,"Duplicate entry ID",IF(OR(COUNTBLANK(C9)=1,NOT(ISNUMBER(C9))),"Invalid date",IF(M9=1,"Unmapped client",IF(AND(E9&lt;&gt;"Invoice",E9&lt;&gt;"Direct expense",E9&lt;&gt;"Hours"),"Invalid entry type",IF(E9="Hours",IF(OR(COUNTBLANK(G9)=1,NOT(ISNUMBER(G9)),G9&lt;0),"Invalid hours",IF(OR(COUNTBLANK(H9)=1,NOT(ISNUMBER(H9)),H9&lt;&gt;0),"Hours amount must be 0",IF(F9="","Missing role ID",IF(COUNTIFS('Rates'!$G$8:$G$15,F9)&lt;&gt;1,"Missing/duplicate role",IF(INDEX('Rates'!$J$8:$J$15,MATCH(F9,'Rates'!$G$8:$G$15,0))&lt;&gt;"OK","Invalid rate mapping","OK"))))),IF(OR(COUNTBLANK(H9)=1,NOT(ISNUMBER(H9))),"Invalid amount",IF(OR(COUNTBLANK(G9)=1,NOT(ISNUMBER(G9)),G9&lt;&gt;0,F9&lt;&gt;""),"Use hours 0, role blank","OK")))))))))</x:f>
        <x:v>OK</x:v>
      </x:c>
      <x:c r="L9" s="2" t="n">
        <x:f>IF(COUNTA(B9:H9)=0,"",IF('Rates'!$D$4&lt;&gt;"OK","n.a.",IF(ISNUMBER(C9),IF(AND(C9&gt;='Rates'!$B$4,C9&lt;'Rates'!$C$4),1,0),0)))</x:f>
        <x:v>1</x:v>
      </x:c>
      <x:c r="M9" s="2" t="n">
        <x:f>IF(COUNTA(B9:H9)=0,"",IF(D9="",1,IF(COUNTIFS('Rates'!$B$8:$B$17,D9)&lt;&gt;1,1,IF(INDEX('Rates'!$D$8:$D$17,MATCH(D9,'Rates'!$B$8:$B$17,0))&lt;&gt;"OK",1,0))))</x:f>
        <x:v>0</x:v>
      </x:c>
    </x:row>
    <x:row r="10" ht="24" customHeight="1">
      <x:c r="A10" s="2"/>
      <x:c r="B10" s="20" t="str">
        <x:v>EXP-1</x:v>
      </x:c>
      <x:c r="C10" s="40" t="n">
        <x:v>46254</x:v>
      </x:c>
      <x:c r="D10" s="20" t="str">
        <x:v>C001</x:v>
      </x:c>
      <x:c r="E10" s="20" t="str">
        <x:v>Direct expense</x:v>
      </x:c>
      <x:c r="F10" s="20" t="str"/>
      <x:c r="G10" s="22" t="n">
        <x:v>0</x:v>
      </x:c>
      <x:c r="H10" s="23" t="n">
        <x:v>1200</x:v>
      </x:c>
      <x:c r="I10" s="25" t="n">
        <x:f>IF(COUNTA(B10:H10)=0,"",IF(E10&lt;&gt;"Hours",0,IF(K10&lt;&gt;"OK","n.a.",INDEX('Rates'!$I$8:$I$15,MATCH(F10,'Rates'!$G$8:$G$15,0)))))</x:f>
        <x:v>0</x:v>
      </x:c>
      <x:c r="J10" s="24" t="n">
        <x:f>IF(COUNTA(B10:H10)=0,"",IF(K10&lt;&gt;"OK","n.a.",IF(E10="Hours",G10*I10,0)))</x:f>
        <x:v>0</x:v>
      </x:c>
      <x:c r="K10" s="11" t="str">
        <x:f>IF(COUNTA(B10:H10)=0,"",IF(B10="","Missing entry ID",IF(COUNTIFS($B$9:$B$258,B10)&lt;&gt;1,"Duplicate entry ID",IF(OR(COUNTBLANK(C10)=1,NOT(ISNUMBER(C10))),"Invalid date",IF(M10=1,"Unmapped client",IF(AND(E10&lt;&gt;"Invoice",E10&lt;&gt;"Direct expense",E10&lt;&gt;"Hours"),"Invalid entry type",IF(E10="Hours",IF(OR(COUNTBLANK(G10)=1,NOT(ISNUMBER(G10)),G10&lt;0),"Invalid hours",IF(OR(COUNTBLANK(H10)=1,NOT(ISNUMBER(H10)),H10&lt;&gt;0),"Hours amount must be 0",IF(F10="","Missing role ID",IF(COUNTIFS('Rates'!$G$8:$G$15,F10)&lt;&gt;1,"Missing/duplicate role",IF(INDEX('Rates'!$J$8:$J$15,MATCH(F10,'Rates'!$G$8:$G$15,0))&lt;&gt;"OK","Invalid rate mapping","OK"))))),IF(OR(COUNTBLANK(H10)=1,NOT(ISNUMBER(H10))),"Invalid amount",IF(OR(COUNTBLANK(G10)=1,NOT(ISNUMBER(G10)),G10&lt;&gt;0,F10&lt;&gt;""),"Use hours 0, role blank","OK")))))))))</x:f>
        <x:v>OK</x:v>
      </x:c>
      <x:c r="L10" s="2" t="n">
        <x:f>IF(COUNTA(B10:H10)=0,"",IF('Rates'!$D$4&lt;&gt;"OK","n.a.",IF(ISNUMBER(C10),IF(AND(C10&gt;='Rates'!$B$4,C10&lt;'Rates'!$C$4),1,0),0)))</x:f>
        <x:v>1</x:v>
      </x:c>
      <x:c r="M10" s="2" t="n">
        <x:f>IF(COUNTA(B10:H10)=0,"",IF(D10="",1,IF(COUNTIFS('Rates'!$B$8:$B$17,D10)&lt;&gt;1,1,IF(INDEX('Rates'!$D$8:$D$17,MATCH(D10,'Rates'!$B$8:$B$17,0))&lt;&gt;"OK",1,0))))</x:f>
        <x:v>0</x:v>
      </x:c>
    </x:row>
    <x:row r="11" ht="24" customHeight="1">
      <x:c r="A11" s="2"/>
      <x:c r="B11" s="20" t="str">
        <x:v>TIME-1-1</x:v>
      </x:c>
      <x:c r="C11" s="40" t="n">
        <x:v>46259</x:v>
      </x:c>
      <x:c r="D11" s="20" t="str">
        <x:v>C001</x:v>
      </x:c>
      <x:c r="E11" s="20" t="str">
        <x:v>Hours</x:v>
      </x:c>
      <x:c r="F11" s="20" t="str">
        <x:v>STR</x:v>
      </x:c>
      <x:c r="G11" s="22" t="n">
        <x:v>20</x:v>
      </x:c>
      <x:c r="H11" s="23" t="n">
        <x:v>0</x:v>
      </x:c>
      <x:c r="I11" s="25" t="n">
        <x:f>IF(COUNTA(B11:H11)=0,"",IF(E11&lt;&gt;"Hours",0,IF(K11&lt;&gt;"OK","n.a.",INDEX('Rates'!$I$8:$I$15,MATCH(F11,'Rates'!$G$8:$G$15,0)))))</x:f>
        <x:v>100</x:v>
      </x:c>
      <x:c r="J11" s="24" t="n">
        <x:f>IF(COUNTA(B11:H11)=0,"",IF(K11&lt;&gt;"OK","n.a.",IF(E11="Hours",G11*I11,0)))</x:f>
        <x:v>2000</x:v>
      </x:c>
      <x:c r="K11" s="11" t="str">
        <x:f>IF(COUNTA(B11:H11)=0,"",IF(B11="","Missing entry ID",IF(COUNTIFS($B$9:$B$258,B11)&lt;&gt;1,"Duplicate entry ID",IF(OR(COUNTBLANK(C11)=1,NOT(ISNUMBER(C11))),"Invalid date",IF(M11=1,"Unmapped client",IF(AND(E11&lt;&gt;"Invoice",E11&lt;&gt;"Direct expense",E11&lt;&gt;"Hours"),"Invalid entry type",IF(E11="Hours",IF(OR(COUNTBLANK(G11)=1,NOT(ISNUMBER(G11)),G11&lt;0),"Invalid hours",IF(OR(COUNTBLANK(H11)=1,NOT(ISNUMBER(H11)),H11&lt;&gt;0),"Hours amount must be 0",IF(F11="","Missing role ID",IF(COUNTIFS('Rates'!$G$8:$G$15,F11)&lt;&gt;1,"Missing/duplicate role",IF(INDEX('Rates'!$J$8:$J$15,MATCH(F11,'Rates'!$G$8:$G$15,0))&lt;&gt;"OK","Invalid rate mapping","OK"))))),IF(OR(COUNTBLANK(H11)=1,NOT(ISNUMBER(H11))),"Invalid amount",IF(OR(COUNTBLANK(G11)=1,NOT(ISNUMBER(G11)),G11&lt;&gt;0,F11&lt;&gt;""),"Use hours 0, role blank","OK")))))))))</x:f>
        <x:v>OK</x:v>
      </x:c>
      <x:c r="L11" s="2" t="n">
        <x:f>IF(COUNTA(B11:H11)=0,"",IF('Rates'!$D$4&lt;&gt;"OK","n.a.",IF(ISNUMBER(C11),IF(AND(C11&gt;='Rates'!$B$4,C11&lt;'Rates'!$C$4),1,0),0)))</x:f>
        <x:v>1</x:v>
      </x:c>
      <x:c r="M11" s="2" t="n">
        <x:f>IF(COUNTA(B11:H11)=0,"",IF(D11="",1,IF(COUNTIFS('Rates'!$B$8:$B$17,D11)&lt;&gt;1,1,IF(INDEX('Rates'!$D$8:$D$17,MATCH(D11,'Rates'!$B$8:$B$17,0))&lt;&gt;"OK",1,0))))</x:f>
        <x:v>0</x:v>
      </x:c>
    </x:row>
    <x:row r="12" ht="24" customHeight="1">
      <x:c r="A12" s="2"/>
      <x:c r="B12" s="20" t="str">
        <x:v>TIME-1-2</x:v>
      </x:c>
      <x:c r="C12" s="40" t="n">
        <x:v>46259</x:v>
      </x:c>
      <x:c r="D12" s="20" t="str">
        <x:v>C001</x:v>
      </x:c>
      <x:c r="E12" s="20" t="str">
        <x:v>Hours</x:v>
      </x:c>
      <x:c r="F12" s="20" t="str">
        <x:v>DES</x:v>
      </x:c>
      <x:c r="G12" s="22" t="n">
        <x:v>60</x:v>
      </x:c>
      <x:c r="H12" s="23" t="n">
        <x:v>0</x:v>
      </x:c>
      <x:c r="I12" s="25" t="n">
        <x:f>IF(COUNTA(B12:H12)=0,"",IF(E12&lt;&gt;"Hours",0,IF(K12&lt;&gt;"OK","n.a.",INDEX('Rates'!$I$8:$I$15,MATCH(F12,'Rates'!$G$8:$G$15,0)))))</x:f>
        <x:v>70</x:v>
      </x:c>
      <x:c r="J12" s="24" t="n">
        <x:f>IF(COUNTA(B12:H12)=0,"",IF(K12&lt;&gt;"OK","n.a.",IF(E12="Hours",G12*I12,0)))</x:f>
        <x:v>4200</x:v>
      </x:c>
      <x:c r="K12" s="11" t="str">
        <x:f>IF(COUNTA(B12:H12)=0,"",IF(B12="","Missing entry ID",IF(COUNTIFS($B$9:$B$258,B12)&lt;&gt;1,"Duplicate entry ID",IF(OR(COUNTBLANK(C12)=1,NOT(ISNUMBER(C12))),"Invalid date",IF(M12=1,"Unmapped client",IF(AND(E12&lt;&gt;"Invoice",E12&lt;&gt;"Direct expense",E12&lt;&gt;"Hours"),"Invalid entry type",IF(E12="Hours",IF(OR(COUNTBLANK(G12)=1,NOT(ISNUMBER(G12)),G12&lt;0),"Invalid hours",IF(OR(COUNTBLANK(H12)=1,NOT(ISNUMBER(H12)),H12&lt;&gt;0),"Hours amount must be 0",IF(F12="","Missing role ID",IF(COUNTIFS('Rates'!$G$8:$G$15,F12)&lt;&gt;1,"Missing/duplicate role",IF(INDEX('Rates'!$J$8:$J$15,MATCH(F12,'Rates'!$G$8:$G$15,0))&lt;&gt;"OK","Invalid rate mapping","OK"))))),IF(OR(COUNTBLANK(H12)=1,NOT(ISNUMBER(H12))),"Invalid amount",IF(OR(COUNTBLANK(G12)=1,NOT(ISNUMBER(G12)),G12&lt;&gt;0,F12&lt;&gt;""),"Use hours 0, role blank","OK")))))))))</x:f>
        <x:v>OK</x:v>
      </x:c>
      <x:c r="L12" s="2" t="n">
        <x:f>IF(COUNTA(B12:H12)=0,"",IF('Rates'!$D$4&lt;&gt;"OK","n.a.",IF(ISNUMBER(C12),IF(AND(C12&gt;='Rates'!$B$4,C12&lt;'Rates'!$C$4),1,0),0)))</x:f>
        <x:v>1</x:v>
      </x:c>
      <x:c r="M12" s="2" t="n">
        <x:f>IF(COUNTA(B12:H12)=0,"",IF(D12="",1,IF(COUNTIFS('Rates'!$B$8:$B$17,D12)&lt;&gt;1,1,IF(INDEX('Rates'!$D$8:$D$17,MATCH(D12,'Rates'!$B$8:$B$17,0))&lt;&gt;"OK",1,0))))</x:f>
        <x:v>0</x:v>
      </x:c>
    </x:row>
    <x:row r="13" ht="24" customHeight="1">
      <x:c r="A13" s="2"/>
      <x:c r="B13" s="20" t="str">
        <x:v>TIME-1-3</x:v>
      </x:c>
      <x:c r="C13" s="40" t="n">
        <x:v>46259</x:v>
      </x:c>
      <x:c r="D13" s="20" t="str">
        <x:v>C001</x:v>
      </x:c>
      <x:c r="E13" s="20" t="str">
        <x:v>Hours</x:v>
      </x:c>
      <x:c r="F13" s="20" t="str">
        <x:v>OPS</x:v>
      </x:c>
      <x:c r="G13" s="22" t="n">
        <x:v>15</x:v>
      </x:c>
      <x:c r="H13" s="23" t="n">
        <x:v>0</x:v>
      </x:c>
      <x:c r="I13" s="25" t="n">
        <x:f>IF(COUNTA(B13:H13)=0,"",IF(E13&lt;&gt;"Hours",0,IF(K13&lt;&gt;"OK","n.a.",INDEX('Rates'!$I$8:$I$15,MATCH(F13,'Rates'!$G$8:$G$15,0)))))</x:f>
        <x:v>55</x:v>
      </x:c>
      <x:c r="J13" s="24" t="n">
        <x:f>IF(COUNTA(B13:H13)=0,"",IF(K13&lt;&gt;"OK","n.a.",IF(E13="Hours",G13*I13,0)))</x:f>
        <x:v>825</x:v>
      </x:c>
      <x:c r="K13" s="11" t="str">
        <x:f>IF(COUNTA(B13:H13)=0,"",IF(B13="","Missing entry ID",IF(COUNTIFS($B$9:$B$258,B13)&lt;&gt;1,"Duplicate entry ID",IF(OR(COUNTBLANK(C13)=1,NOT(ISNUMBER(C13))),"Invalid date",IF(M13=1,"Unmapped client",IF(AND(E13&lt;&gt;"Invoice",E13&lt;&gt;"Direct expense",E13&lt;&gt;"Hours"),"Invalid entry type",IF(E13="Hours",IF(OR(COUNTBLANK(G13)=1,NOT(ISNUMBER(G13)),G13&lt;0),"Invalid hours",IF(OR(COUNTBLANK(H13)=1,NOT(ISNUMBER(H13)),H13&lt;&gt;0),"Hours amount must be 0",IF(F13="","Missing role ID",IF(COUNTIFS('Rates'!$G$8:$G$15,F13)&lt;&gt;1,"Missing/duplicate role",IF(INDEX('Rates'!$J$8:$J$15,MATCH(F13,'Rates'!$G$8:$G$15,0))&lt;&gt;"OK","Invalid rate mapping","OK"))))),IF(OR(COUNTBLANK(H13)=1,NOT(ISNUMBER(H13))),"Invalid amount",IF(OR(COUNTBLANK(G13)=1,NOT(ISNUMBER(G13)),G13&lt;&gt;0,F13&lt;&gt;""),"Use hours 0, role blank","OK")))))))))</x:f>
        <x:v>OK</x:v>
      </x:c>
      <x:c r="L13" s="2" t="n">
        <x:f>IF(COUNTA(B13:H13)=0,"",IF('Rates'!$D$4&lt;&gt;"OK","n.a.",IF(ISNUMBER(C13),IF(AND(C13&gt;='Rates'!$B$4,C13&lt;'Rates'!$C$4),1,0),0)))</x:f>
        <x:v>1</x:v>
      </x:c>
      <x:c r="M13" s="2" t="n">
        <x:f>IF(COUNTA(B13:H13)=0,"",IF(D13="",1,IF(COUNTIFS('Rates'!$B$8:$B$17,D13)&lt;&gt;1,1,IF(INDEX('Rates'!$D$8:$D$17,MATCH(D13,'Rates'!$B$8:$B$17,0))&lt;&gt;"OK",1,0))))</x:f>
        <x:v>0</x:v>
      </x:c>
    </x:row>
    <x:row r="14" ht="24" customHeight="1">
      <x:c r="A14" s="2"/>
      <x:c r="B14" s="20" t="str">
        <x:v>INV-2</x:v>
      </x:c>
      <x:c r="C14" s="40" t="n">
        <x:v>46249</x:v>
      </x:c>
      <x:c r="D14" s="20" t="str">
        <x:v>C002</x:v>
      </x:c>
      <x:c r="E14" s="20" t="str">
        <x:v>Invoice</x:v>
      </x:c>
      <x:c r="F14" s="20" t="str"/>
      <x:c r="G14" s="22" t="n">
        <x:v>0</x:v>
      </x:c>
      <x:c r="H14" s="23" t="n">
        <x:v>9000</x:v>
      </x:c>
      <x:c r="I14" s="25" t="n">
        <x:f>IF(COUNTA(B14:H14)=0,"",IF(E14&lt;&gt;"Hours",0,IF(K14&lt;&gt;"OK","n.a.",INDEX('Rates'!$I$8:$I$15,MATCH(F14,'Rates'!$G$8:$G$15,0)))))</x:f>
        <x:v>0</x:v>
      </x:c>
      <x:c r="J14" s="24" t="n">
        <x:f>IF(COUNTA(B14:H14)=0,"",IF(K14&lt;&gt;"OK","n.a.",IF(E14="Hours",G14*I14,0)))</x:f>
        <x:v>0</x:v>
      </x:c>
      <x:c r="K14" s="11" t="str">
        <x:f>IF(COUNTA(B14:H14)=0,"",IF(B14="","Missing entry ID",IF(COUNTIFS($B$9:$B$258,B14)&lt;&gt;1,"Duplicate entry ID",IF(OR(COUNTBLANK(C14)=1,NOT(ISNUMBER(C14))),"Invalid date",IF(M14=1,"Unmapped client",IF(AND(E14&lt;&gt;"Invoice",E14&lt;&gt;"Direct expense",E14&lt;&gt;"Hours"),"Invalid entry type",IF(E14="Hours",IF(OR(COUNTBLANK(G14)=1,NOT(ISNUMBER(G14)),G14&lt;0),"Invalid hours",IF(OR(COUNTBLANK(H14)=1,NOT(ISNUMBER(H14)),H14&lt;&gt;0),"Hours amount must be 0",IF(F14="","Missing role ID",IF(COUNTIFS('Rates'!$G$8:$G$15,F14)&lt;&gt;1,"Missing/duplicate role",IF(INDEX('Rates'!$J$8:$J$15,MATCH(F14,'Rates'!$G$8:$G$15,0))&lt;&gt;"OK","Invalid rate mapping","OK"))))),IF(OR(COUNTBLANK(H14)=1,NOT(ISNUMBER(H14))),"Invalid amount",IF(OR(COUNTBLANK(G14)=1,NOT(ISNUMBER(G14)),G14&lt;&gt;0,F14&lt;&gt;""),"Use hours 0, role blank","OK")))))))))</x:f>
        <x:v>OK</x:v>
      </x:c>
      <x:c r="L14" s="2" t="n">
        <x:f>IF(COUNTA(B14:H14)=0,"",IF('Rates'!$D$4&lt;&gt;"OK","n.a.",IF(ISNUMBER(C14),IF(AND(C14&gt;='Rates'!$B$4,C14&lt;'Rates'!$C$4),1,0),0)))</x:f>
        <x:v>1</x:v>
      </x:c>
      <x:c r="M14" s="2" t="n">
        <x:f>IF(COUNTA(B14:H14)=0,"",IF(D14="",1,IF(COUNTIFS('Rates'!$B$8:$B$17,D14)&lt;&gt;1,1,IF(INDEX('Rates'!$D$8:$D$17,MATCH(D14,'Rates'!$B$8:$B$17,0))&lt;&gt;"OK",1,0))))</x:f>
        <x:v>0</x:v>
      </x:c>
    </x:row>
    <x:row r="15" ht="24" customHeight="1">
      <x:c r="A15" s="2"/>
      <x:c r="B15" s="20" t="str">
        <x:v>EXP-2</x:v>
      </x:c>
      <x:c r="C15" s="40" t="n">
        <x:v>46254</x:v>
      </x:c>
      <x:c r="D15" s="20" t="str">
        <x:v>C002</x:v>
      </x:c>
      <x:c r="E15" s="20" t="str">
        <x:v>Direct expense</x:v>
      </x:c>
      <x:c r="F15" s="20" t="str"/>
      <x:c r="G15" s="22" t="n">
        <x:v>0</x:v>
      </x:c>
      <x:c r="H15" s="23" t="n">
        <x:v>850</x:v>
      </x:c>
      <x:c r="I15" s="25" t="n">
        <x:f>IF(COUNTA(B15:H15)=0,"",IF(E15&lt;&gt;"Hours",0,IF(K15&lt;&gt;"OK","n.a.",INDEX('Rates'!$I$8:$I$15,MATCH(F15,'Rates'!$G$8:$G$15,0)))))</x:f>
        <x:v>0</x:v>
      </x:c>
      <x:c r="J15" s="24" t="n">
        <x:f>IF(COUNTA(B15:H15)=0,"",IF(K15&lt;&gt;"OK","n.a.",IF(E15="Hours",G15*I15,0)))</x:f>
        <x:v>0</x:v>
      </x:c>
      <x:c r="K15" s="11" t="str">
        <x:f>IF(COUNTA(B15:H15)=0,"",IF(B15="","Missing entry ID",IF(COUNTIFS($B$9:$B$258,B15)&lt;&gt;1,"Duplicate entry ID",IF(OR(COUNTBLANK(C15)=1,NOT(ISNUMBER(C15))),"Invalid date",IF(M15=1,"Unmapped client",IF(AND(E15&lt;&gt;"Invoice",E15&lt;&gt;"Direct expense",E15&lt;&gt;"Hours"),"Invalid entry type",IF(E15="Hours",IF(OR(COUNTBLANK(G15)=1,NOT(ISNUMBER(G15)),G15&lt;0),"Invalid hours",IF(OR(COUNTBLANK(H15)=1,NOT(ISNUMBER(H15)),H15&lt;&gt;0),"Hours amount must be 0",IF(F15="","Missing role ID",IF(COUNTIFS('Rates'!$G$8:$G$15,F15)&lt;&gt;1,"Missing/duplicate role",IF(INDEX('Rates'!$J$8:$J$15,MATCH(F15,'Rates'!$G$8:$G$15,0))&lt;&gt;"OK","Invalid rate mapping","OK"))))),IF(OR(COUNTBLANK(H15)=1,NOT(ISNUMBER(H15))),"Invalid amount",IF(OR(COUNTBLANK(G15)=1,NOT(ISNUMBER(G15)),G15&lt;&gt;0,F15&lt;&gt;""),"Use hours 0, role blank","OK")))))))))</x:f>
        <x:v>OK</x:v>
      </x:c>
      <x:c r="L15" s="2" t="n">
        <x:f>IF(COUNTA(B15:H15)=0,"",IF('Rates'!$D$4&lt;&gt;"OK","n.a.",IF(ISNUMBER(C15),IF(AND(C15&gt;='Rates'!$B$4,C15&lt;'Rates'!$C$4),1,0),0)))</x:f>
        <x:v>1</x:v>
      </x:c>
      <x:c r="M15" s="2" t="n">
        <x:f>IF(COUNTA(B15:H15)=0,"",IF(D15="",1,IF(COUNTIFS('Rates'!$B$8:$B$17,D15)&lt;&gt;1,1,IF(INDEX('Rates'!$D$8:$D$17,MATCH(D15,'Rates'!$B$8:$B$17,0))&lt;&gt;"OK",1,0))))</x:f>
        <x:v>0</x:v>
      </x:c>
    </x:row>
    <x:row r="16" ht="24" customHeight="1">
      <x:c r="A16" s="2"/>
      <x:c r="B16" s="20" t="str">
        <x:v>TIME-2-1</x:v>
      </x:c>
      <x:c r="C16" s="40" t="n">
        <x:v>46259</x:v>
      </x:c>
      <x:c r="D16" s="20" t="str">
        <x:v>C002</x:v>
      </x:c>
      <x:c r="E16" s="20" t="str">
        <x:v>Hours</x:v>
      </x:c>
      <x:c r="F16" s="20" t="str">
        <x:v>STR</x:v>
      </x:c>
      <x:c r="G16" s="22" t="n">
        <x:v>12</x:v>
      </x:c>
      <x:c r="H16" s="23" t="n">
        <x:v>0</x:v>
      </x:c>
      <x:c r="I16" s="25" t="n">
        <x:f>IF(COUNTA(B16:H16)=0,"",IF(E16&lt;&gt;"Hours",0,IF(K16&lt;&gt;"OK","n.a.",INDEX('Rates'!$I$8:$I$15,MATCH(F16,'Rates'!$G$8:$G$15,0)))))</x:f>
        <x:v>100</x:v>
      </x:c>
      <x:c r="J16" s="24" t="n">
        <x:f>IF(COUNTA(B16:H16)=0,"",IF(K16&lt;&gt;"OK","n.a.",IF(E16="Hours",G16*I16,0)))</x:f>
        <x:v>1200</x:v>
      </x:c>
      <x:c r="K16" s="11" t="str">
        <x:f>IF(COUNTA(B16:H16)=0,"",IF(B16="","Missing entry ID",IF(COUNTIFS($B$9:$B$258,B16)&lt;&gt;1,"Duplicate entry ID",IF(OR(COUNTBLANK(C16)=1,NOT(ISNUMBER(C16))),"Invalid date",IF(M16=1,"Unmapped client",IF(AND(E16&lt;&gt;"Invoice",E16&lt;&gt;"Direct expense",E16&lt;&gt;"Hours"),"Invalid entry type",IF(E16="Hours",IF(OR(COUNTBLANK(G16)=1,NOT(ISNUMBER(G16)),G16&lt;0),"Invalid hours",IF(OR(COUNTBLANK(H16)=1,NOT(ISNUMBER(H16)),H16&lt;&gt;0),"Hours amount must be 0",IF(F16="","Missing role ID",IF(COUNTIFS('Rates'!$G$8:$G$15,F16)&lt;&gt;1,"Missing/duplicate role",IF(INDEX('Rates'!$J$8:$J$15,MATCH(F16,'Rates'!$G$8:$G$15,0))&lt;&gt;"OK","Invalid rate mapping","OK"))))),IF(OR(COUNTBLANK(H16)=1,NOT(ISNUMBER(H16))),"Invalid amount",IF(OR(COUNTBLANK(G16)=1,NOT(ISNUMBER(G16)),G16&lt;&gt;0,F16&lt;&gt;""),"Use hours 0, role blank","OK")))))))))</x:f>
        <x:v>OK</x:v>
      </x:c>
      <x:c r="L16" s="2" t="n">
        <x:f>IF(COUNTA(B16:H16)=0,"",IF('Rates'!$D$4&lt;&gt;"OK","n.a.",IF(ISNUMBER(C16),IF(AND(C16&gt;='Rates'!$B$4,C16&lt;'Rates'!$C$4),1,0),0)))</x:f>
        <x:v>1</x:v>
      </x:c>
      <x:c r="M16" s="2" t="n">
        <x:f>IF(COUNTA(B16:H16)=0,"",IF(D16="",1,IF(COUNTIFS('Rates'!$B$8:$B$17,D16)&lt;&gt;1,1,IF(INDEX('Rates'!$D$8:$D$17,MATCH(D16,'Rates'!$B$8:$B$17,0))&lt;&gt;"OK",1,0))))</x:f>
        <x:v>0</x:v>
      </x:c>
    </x:row>
    <x:row r="17" ht="24" customHeight="1">
      <x:c r="A17" s="2"/>
      <x:c r="B17" s="20" t="str">
        <x:v>TIME-2-2</x:v>
      </x:c>
      <x:c r="C17" s="40" t="n">
        <x:v>46259</x:v>
      </x:c>
      <x:c r="D17" s="20" t="str">
        <x:v>C002</x:v>
      </x:c>
      <x:c r="E17" s="20" t="str">
        <x:v>Hours</x:v>
      </x:c>
      <x:c r="F17" s="20" t="str">
        <x:v>DES</x:v>
      </x:c>
      <x:c r="G17" s="22" t="n">
        <x:v>40</x:v>
      </x:c>
      <x:c r="H17" s="23" t="n">
        <x:v>0</x:v>
      </x:c>
      <x:c r="I17" s="25" t="n">
        <x:f>IF(COUNTA(B17:H17)=0,"",IF(E17&lt;&gt;"Hours",0,IF(K17&lt;&gt;"OK","n.a.",INDEX('Rates'!$I$8:$I$15,MATCH(F17,'Rates'!$G$8:$G$15,0)))))</x:f>
        <x:v>70</x:v>
      </x:c>
      <x:c r="J17" s="24" t="n">
        <x:f>IF(COUNTA(B17:H17)=0,"",IF(K17&lt;&gt;"OK","n.a.",IF(E17="Hours",G17*I17,0)))</x:f>
        <x:v>2800</x:v>
      </x:c>
      <x:c r="K17" s="11" t="str">
        <x:f>IF(COUNTA(B17:H17)=0,"",IF(B17="","Missing entry ID",IF(COUNTIFS($B$9:$B$258,B17)&lt;&gt;1,"Duplicate entry ID",IF(OR(COUNTBLANK(C17)=1,NOT(ISNUMBER(C17))),"Invalid date",IF(M17=1,"Unmapped client",IF(AND(E17&lt;&gt;"Invoice",E17&lt;&gt;"Direct expense",E17&lt;&gt;"Hours"),"Invalid entry type",IF(E17="Hours",IF(OR(COUNTBLANK(G17)=1,NOT(ISNUMBER(G17)),G17&lt;0),"Invalid hours",IF(OR(COUNTBLANK(H17)=1,NOT(ISNUMBER(H17)),H17&lt;&gt;0),"Hours amount must be 0",IF(F17="","Missing role ID",IF(COUNTIFS('Rates'!$G$8:$G$15,F17)&lt;&gt;1,"Missing/duplicate role",IF(INDEX('Rates'!$J$8:$J$15,MATCH(F17,'Rates'!$G$8:$G$15,0))&lt;&gt;"OK","Invalid rate mapping","OK"))))),IF(OR(COUNTBLANK(H17)=1,NOT(ISNUMBER(H17))),"Invalid amount",IF(OR(COUNTBLANK(G17)=1,NOT(ISNUMBER(G17)),G17&lt;&gt;0,F17&lt;&gt;""),"Use hours 0, role blank","OK")))))))))</x:f>
        <x:v>OK</x:v>
      </x:c>
      <x:c r="L17" s="2" t="n">
        <x:f>IF(COUNTA(B17:H17)=0,"",IF('Rates'!$D$4&lt;&gt;"OK","n.a.",IF(ISNUMBER(C17),IF(AND(C17&gt;='Rates'!$B$4,C17&lt;'Rates'!$C$4),1,0),0)))</x:f>
        <x:v>1</x:v>
      </x:c>
      <x:c r="M17" s="2" t="n">
        <x:f>IF(COUNTA(B17:H17)=0,"",IF(D17="",1,IF(COUNTIFS('Rates'!$B$8:$B$17,D17)&lt;&gt;1,1,IF(INDEX('Rates'!$D$8:$D$17,MATCH(D17,'Rates'!$B$8:$B$17,0))&lt;&gt;"OK",1,0))))</x:f>
        <x:v>0</x:v>
      </x:c>
    </x:row>
    <x:row r="18" ht="24" customHeight="1">
      <x:c r="A18" s="2"/>
      <x:c r="B18" s="20" t="str">
        <x:v>TIME-2-3</x:v>
      </x:c>
      <x:c r="C18" s="40" t="n">
        <x:v>46259</x:v>
      </x:c>
      <x:c r="D18" s="20" t="str">
        <x:v>C002</x:v>
      </x:c>
      <x:c r="E18" s="20" t="str">
        <x:v>Hours</x:v>
      </x:c>
      <x:c r="F18" s="20" t="str">
        <x:v>OPS</x:v>
      </x:c>
      <x:c r="G18" s="22" t="n">
        <x:v>18</x:v>
      </x:c>
      <x:c r="H18" s="23" t="n">
        <x:v>0</x:v>
      </x:c>
      <x:c r="I18" s="25" t="n">
        <x:f>IF(COUNTA(B18:H18)=0,"",IF(E18&lt;&gt;"Hours",0,IF(K18&lt;&gt;"OK","n.a.",INDEX('Rates'!$I$8:$I$15,MATCH(F18,'Rates'!$G$8:$G$15,0)))))</x:f>
        <x:v>55</x:v>
      </x:c>
      <x:c r="J18" s="24" t="n">
        <x:f>IF(COUNTA(B18:H18)=0,"",IF(K18&lt;&gt;"OK","n.a.",IF(E18="Hours",G18*I18,0)))</x:f>
        <x:v>990</x:v>
      </x:c>
      <x:c r="K18" s="11" t="str">
        <x:f>IF(COUNTA(B18:H18)=0,"",IF(B18="","Missing entry ID",IF(COUNTIFS($B$9:$B$258,B18)&lt;&gt;1,"Duplicate entry ID",IF(OR(COUNTBLANK(C18)=1,NOT(ISNUMBER(C18))),"Invalid date",IF(M18=1,"Unmapped client",IF(AND(E18&lt;&gt;"Invoice",E18&lt;&gt;"Direct expense",E18&lt;&gt;"Hours"),"Invalid entry type",IF(E18="Hours",IF(OR(COUNTBLANK(G18)=1,NOT(ISNUMBER(G18)),G18&lt;0),"Invalid hours",IF(OR(COUNTBLANK(H18)=1,NOT(ISNUMBER(H18)),H18&lt;&gt;0),"Hours amount must be 0",IF(F18="","Missing role ID",IF(COUNTIFS('Rates'!$G$8:$G$15,F18)&lt;&gt;1,"Missing/duplicate role",IF(INDEX('Rates'!$J$8:$J$15,MATCH(F18,'Rates'!$G$8:$G$15,0))&lt;&gt;"OK","Invalid rate mapping","OK"))))),IF(OR(COUNTBLANK(H18)=1,NOT(ISNUMBER(H18))),"Invalid amount",IF(OR(COUNTBLANK(G18)=1,NOT(ISNUMBER(G18)),G18&lt;&gt;0,F18&lt;&gt;""),"Use hours 0, role blank","OK")))))))))</x:f>
        <x:v>OK</x:v>
      </x:c>
      <x:c r="L18" s="2" t="n">
        <x:f>IF(COUNTA(B18:H18)=0,"",IF('Rates'!$D$4&lt;&gt;"OK","n.a.",IF(ISNUMBER(C18),IF(AND(C18&gt;='Rates'!$B$4,C18&lt;'Rates'!$C$4),1,0),0)))</x:f>
        <x:v>1</x:v>
      </x:c>
      <x:c r="M18" s="2" t="n">
        <x:f>IF(COUNTA(B18:H18)=0,"",IF(D18="",1,IF(COUNTIFS('Rates'!$B$8:$B$17,D18)&lt;&gt;1,1,IF(INDEX('Rates'!$D$8:$D$17,MATCH(D18,'Rates'!$B$8:$B$17,0))&lt;&gt;"OK",1,0))))</x:f>
        <x:v>0</x:v>
      </x:c>
    </x:row>
    <x:row r="19" ht="24" customHeight="1">
      <x:c r="A19" s="2"/>
      <x:c r="B19" s="20" t="str">
        <x:v>INV-3</x:v>
      </x:c>
      <x:c r="C19" s="40" t="n">
        <x:v>46249</x:v>
      </x:c>
      <x:c r="D19" s="20" t="str">
        <x:v>C003</x:v>
      </x:c>
      <x:c r="E19" s="20" t="str">
        <x:v>Invoice</x:v>
      </x:c>
      <x:c r="F19" s="20" t="str"/>
      <x:c r="G19" s="22" t="n">
        <x:v>0</x:v>
      </x:c>
      <x:c r="H19" s="23" t="n">
        <x:v>6500</x:v>
      </x:c>
      <x:c r="I19" s="25" t="n">
        <x:f>IF(COUNTA(B19:H19)=0,"",IF(E19&lt;&gt;"Hours",0,IF(K19&lt;&gt;"OK","n.a.",INDEX('Rates'!$I$8:$I$15,MATCH(F19,'Rates'!$G$8:$G$15,0)))))</x:f>
        <x:v>0</x:v>
      </x:c>
      <x:c r="J19" s="24" t="n">
        <x:f>IF(COUNTA(B19:H19)=0,"",IF(K19&lt;&gt;"OK","n.a.",IF(E19="Hours",G19*I19,0)))</x:f>
        <x:v>0</x:v>
      </x:c>
      <x:c r="K19" s="11" t="str">
        <x:f>IF(COUNTA(B19:H19)=0,"",IF(B19="","Missing entry ID",IF(COUNTIFS($B$9:$B$258,B19)&lt;&gt;1,"Duplicate entry ID",IF(OR(COUNTBLANK(C19)=1,NOT(ISNUMBER(C19))),"Invalid date",IF(M19=1,"Unmapped client",IF(AND(E19&lt;&gt;"Invoice",E19&lt;&gt;"Direct expense",E19&lt;&gt;"Hours"),"Invalid entry type",IF(E19="Hours",IF(OR(COUNTBLANK(G19)=1,NOT(ISNUMBER(G19)),G19&lt;0),"Invalid hours",IF(OR(COUNTBLANK(H19)=1,NOT(ISNUMBER(H19)),H19&lt;&gt;0),"Hours amount must be 0",IF(F19="","Missing role ID",IF(COUNTIFS('Rates'!$G$8:$G$15,F19)&lt;&gt;1,"Missing/duplicate role",IF(INDEX('Rates'!$J$8:$J$15,MATCH(F19,'Rates'!$G$8:$G$15,0))&lt;&gt;"OK","Invalid rate mapping","OK"))))),IF(OR(COUNTBLANK(H19)=1,NOT(ISNUMBER(H19))),"Invalid amount",IF(OR(COUNTBLANK(G19)=1,NOT(ISNUMBER(G19)),G19&lt;&gt;0,F19&lt;&gt;""),"Use hours 0, role blank","OK")))))))))</x:f>
        <x:v>OK</x:v>
      </x:c>
      <x:c r="L19" s="2" t="n">
        <x:f>IF(COUNTA(B19:H19)=0,"",IF('Rates'!$D$4&lt;&gt;"OK","n.a.",IF(ISNUMBER(C19),IF(AND(C19&gt;='Rates'!$B$4,C19&lt;'Rates'!$C$4),1,0),0)))</x:f>
        <x:v>1</x:v>
      </x:c>
      <x:c r="M19" s="2" t="n">
        <x:f>IF(COUNTA(B19:H19)=0,"",IF(D19="",1,IF(COUNTIFS('Rates'!$B$8:$B$17,D19)&lt;&gt;1,1,IF(INDEX('Rates'!$D$8:$D$17,MATCH(D19,'Rates'!$B$8:$B$17,0))&lt;&gt;"OK",1,0))))</x:f>
        <x:v>0</x:v>
      </x:c>
    </x:row>
    <x:row r="20" ht="24" customHeight="1">
      <x:c r="A20" s="2"/>
      <x:c r="B20" s="20" t="str">
        <x:v>EXP-3</x:v>
      </x:c>
      <x:c r="C20" s="40" t="n">
        <x:v>46254</x:v>
      </x:c>
      <x:c r="D20" s="20" t="str">
        <x:v>C003</x:v>
      </x:c>
      <x:c r="E20" s="20" t="str">
        <x:v>Direct expense</x:v>
      </x:c>
      <x:c r="F20" s="20" t="str"/>
      <x:c r="G20" s="22" t="n">
        <x:v>0</x:v>
      </x:c>
      <x:c r="H20" s="23" t="n">
        <x:v>400</x:v>
      </x:c>
      <x:c r="I20" s="25" t="n">
        <x:f>IF(COUNTA(B20:H20)=0,"",IF(E20&lt;&gt;"Hours",0,IF(K20&lt;&gt;"OK","n.a.",INDEX('Rates'!$I$8:$I$15,MATCH(F20,'Rates'!$G$8:$G$15,0)))))</x:f>
        <x:v>0</x:v>
      </x:c>
      <x:c r="J20" s="24" t="n">
        <x:f>IF(COUNTA(B20:H20)=0,"",IF(K20&lt;&gt;"OK","n.a.",IF(E20="Hours",G20*I20,0)))</x:f>
        <x:v>0</x:v>
      </x:c>
      <x:c r="K20" s="11" t="str">
        <x:f>IF(COUNTA(B20:H20)=0,"",IF(B20="","Missing entry ID",IF(COUNTIFS($B$9:$B$258,B20)&lt;&gt;1,"Duplicate entry ID",IF(OR(COUNTBLANK(C20)=1,NOT(ISNUMBER(C20))),"Invalid date",IF(M20=1,"Unmapped client",IF(AND(E20&lt;&gt;"Invoice",E20&lt;&gt;"Direct expense",E20&lt;&gt;"Hours"),"Invalid entry type",IF(E20="Hours",IF(OR(COUNTBLANK(G20)=1,NOT(ISNUMBER(G20)),G20&lt;0),"Invalid hours",IF(OR(COUNTBLANK(H20)=1,NOT(ISNUMBER(H20)),H20&lt;&gt;0),"Hours amount must be 0",IF(F20="","Missing role ID",IF(COUNTIFS('Rates'!$G$8:$G$15,F20)&lt;&gt;1,"Missing/duplicate role",IF(INDEX('Rates'!$J$8:$J$15,MATCH(F20,'Rates'!$G$8:$G$15,0))&lt;&gt;"OK","Invalid rate mapping","OK"))))),IF(OR(COUNTBLANK(H20)=1,NOT(ISNUMBER(H20))),"Invalid amount",IF(OR(COUNTBLANK(G20)=1,NOT(ISNUMBER(G20)),G20&lt;&gt;0,F20&lt;&gt;""),"Use hours 0, role blank","OK")))))))))</x:f>
        <x:v>OK</x:v>
      </x:c>
      <x:c r="L20" s="2" t="n">
        <x:f>IF(COUNTA(B20:H20)=0,"",IF('Rates'!$D$4&lt;&gt;"OK","n.a.",IF(ISNUMBER(C20),IF(AND(C20&gt;='Rates'!$B$4,C20&lt;'Rates'!$C$4),1,0),0)))</x:f>
        <x:v>1</x:v>
      </x:c>
      <x:c r="M20" s="2" t="n">
        <x:f>IF(COUNTA(B20:H20)=0,"",IF(D20="",1,IF(COUNTIFS('Rates'!$B$8:$B$17,D20)&lt;&gt;1,1,IF(INDEX('Rates'!$D$8:$D$17,MATCH(D20,'Rates'!$B$8:$B$17,0))&lt;&gt;"OK",1,0))))</x:f>
        <x:v>0</x:v>
      </x:c>
    </x:row>
    <x:row r="21" ht="24" customHeight="1">
      <x:c r="A21" s="2"/>
      <x:c r="B21" s="20" t="str">
        <x:v>TIME-3-1</x:v>
      </x:c>
      <x:c r="C21" s="40" t="n">
        <x:v>46259</x:v>
      </x:c>
      <x:c r="D21" s="20" t="str">
        <x:v>C003</x:v>
      </x:c>
      <x:c r="E21" s="20" t="str">
        <x:v>Hours</x:v>
      </x:c>
      <x:c r="F21" s="20" t="str">
        <x:v>STR</x:v>
      </x:c>
      <x:c r="G21" s="22" t="n">
        <x:v>8</x:v>
      </x:c>
      <x:c r="H21" s="23" t="n">
        <x:v>0</x:v>
      </x:c>
      <x:c r="I21" s="25" t="n">
        <x:f>IF(COUNTA(B21:H21)=0,"",IF(E21&lt;&gt;"Hours",0,IF(K21&lt;&gt;"OK","n.a.",INDEX('Rates'!$I$8:$I$15,MATCH(F21,'Rates'!$G$8:$G$15,0)))))</x:f>
        <x:v>100</x:v>
      </x:c>
      <x:c r="J21" s="24" t="n">
        <x:f>IF(COUNTA(B21:H21)=0,"",IF(K21&lt;&gt;"OK","n.a.",IF(E21="Hours",G21*I21,0)))</x:f>
        <x:v>800</x:v>
      </x:c>
      <x:c r="K21" s="11" t="str">
        <x:f>IF(COUNTA(B21:H21)=0,"",IF(B21="","Missing entry ID",IF(COUNTIFS($B$9:$B$258,B21)&lt;&gt;1,"Duplicate entry ID",IF(OR(COUNTBLANK(C21)=1,NOT(ISNUMBER(C21))),"Invalid date",IF(M21=1,"Unmapped client",IF(AND(E21&lt;&gt;"Invoice",E21&lt;&gt;"Direct expense",E21&lt;&gt;"Hours"),"Invalid entry type",IF(E21="Hours",IF(OR(COUNTBLANK(G21)=1,NOT(ISNUMBER(G21)),G21&lt;0),"Invalid hours",IF(OR(COUNTBLANK(H21)=1,NOT(ISNUMBER(H21)),H21&lt;&gt;0),"Hours amount must be 0",IF(F21="","Missing role ID",IF(COUNTIFS('Rates'!$G$8:$G$15,F21)&lt;&gt;1,"Missing/duplicate role",IF(INDEX('Rates'!$J$8:$J$15,MATCH(F21,'Rates'!$G$8:$G$15,0))&lt;&gt;"OK","Invalid rate mapping","OK"))))),IF(OR(COUNTBLANK(H21)=1,NOT(ISNUMBER(H21))),"Invalid amount",IF(OR(COUNTBLANK(G21)=1,NOT(ISNUMBER(G21)),G21&lt;&gt;0,F21&lt;&gt;""),"Use hours 0, role blank","OK")))))))))</x:f>
        <x:v>OK</x:v>
      </x:c>
      <x:c r="L21" s="2" t="n">
        <x:f>IF(COUNTA(B21:H21)=0,"",IF('Rates'!$D$4&lt;&gt;"OK","n.a.",IF(ISNUMBER(C21),IF(AND(C21&gt;='Rates'!$B$4,C21&lt;'Rates'!$C$4),1,0),0)))</x:f>
        <x:v>1</x:v>
      </x:c>
      <x:c r="M21" s="2" t="n">
        <x:f>IF(COUNTA(B21:H21)=0,"",IF(D21="",1,IF(COUNTIFS('Rates'!$B$8:$B$17,D21)&lt;&gt;1,1,IF(INDEX('Rates'!$D$8:$D$17,MATCH(D21,'Rates'!$B$8:$B$17,0))&lt;&gt;"OK",1,0))))</x:f>
        <x:v>0</x:v>
      </x:c>
    </x:row>
    <x:row r="22" ht="24" customHeight="1">
      <x:c r="A22" s="2"/>
      <x:c r="B22" s="20" t="str">
        <x:v>TIME-3-2</x:v>
      </x:c>
      <x:c r="C22" s="40" t="n">
        <x:v>46259</x:v>
      </x:c>
      <x:c r="D22" s="20" t="str">
        <x:v>C003</x:v>
      </x:c>
      <x:c r="E22" s="20" t="str">
        <x:v>Hours</x:v>
      </x:c>
      <x:c r="F22" s="20" t="str">
        <x:v>DES</x:v>
      </x:c>
      <x:c r="G22" s="22" t="n">
        <x:v>30</x:v>
      </x:c>
      <x:c r="H22" s="23" t="n">
        <x:v>0</x:v>
      </x:c>
      <x:c r="I22" s="25" t="n">
        <x:f>IF(COUNTA(B22:H22)=0,"",IF(E22&lt;&gt;"Hours",0,IF(K22&lt;&gt;"OK","n.a.",INDEX('Rates'!$I$8:$I$15,MATCH(F22,'Rates'!$G$8:$G$15,0)))))</x:f>
        <x:v>70</x:v>
      </x:c>
      <x:c r="J22" s="24" t="n">
        <x:f>IF(COUNTA(B22:H22)=0,"",IF(K22&lt;&gt;"OK","n.a.",IF(E22="Hours",G22*I22,0)))</x:f>
        <x:v>2100</x:v>
      </x:c>
      <x:c r="K22" s="11" t="str">
        <x:f>IF(COUNTA(B22:H22)=0,"",IF(B22="","Missing entry ID",IF(COUNTIFS($B$9:$B$258,B22)&lt;&gt;1,"Duplicate entry ID",IF(OR(COUNTBLANK(C22)=1,NOT(ISNUMBER(C22))),"Invalid date",IF(M22=1,"Unmapped client",IF(AND(E22&lt;&gt;"Invoice",E22&lt;&gt;"Direct expense",E22&lt;&gt;"Hours"),"Invalid entry type",IF(E22="Hours",IF(OR(COUNTBLANK(G22)=1,NOT(ISNUMBER(G22)),G22&lt;0),"Invalid hours",IF(OR(COUNTBLANK(H22)=1,NOT(ISNUMBER(H22)),H22&lt;&gt;0),"Hours amount must be 0",IF(F22="","Missing role ID",IF(COUNTIFS('Rates'!$G$8:$G$15,F22)&lt;&gt;1,"Missing/duplicate role",IF(INDEX('Rates'!$J$8:$J$15,MATCH(F22,'Rates'!$G$8:$G$15,0))&lt;&gt;"OK","Invalid rate mapping","OK"))))),IF(OR(COUNTBLANK(H22)=1,NOT(ISNUMBER(H22))),"Invalid amount",IF(OR(COUNTBLANK(G22)=1,NOT(ISNUMBER(G22)),G22&lt;&gt;0,F22&lt;&gt;""),"Use hours 0, role blank","OK")))))))))</x:f>
        <x:v>OK</x:v>
      </x:c>
      <x:c r="L22" s="2" t="n">
        <x:f>IF(COUNTA(B22:H22)=0,"",IF('Rates'!$D$4&lt;&gt;"OK","n.a.",IF(ISNUMBER(C22),IF(AND(C22&gt;='Rates'!$B$4,C22&lt;'Rates'!$C$4),1,0),0)))</x:f>
        <x:v>1</x:v>
      </x:c>
      <x:c r="M22" s="2" t="n">
        <x:f>IF(COUNTA(B22:H22)=0,"",IF(D22="",1,IF(COUNTIFS('Rates'!$B$8:$B$17,D22)&lt;&gt;1,1,IF(INDEX('Rates'!$D$8:$D$17,MATCH(D22,'Rates'!$B$8:$B$17,0))&lt;&gt;"OK",1,0))))</x:f>
        <x:v>0</x:v>
      </x:c>
    </x:row>
    <x:row r="23" ht="24" customHeight="1">
      <x:c r="A23" s="2"/>
      <x:c r="B23" s="20" t="str">
        <x:v>TIME-3-3</x:v>
      </x:c>
      <x:c r="C23" s="40" t="n">
        <x:v>46259</x:v>
      </x:c>
      <x:c r="D23" s="20" t="str">
        <x:v>C003</x:v>
      </x:c>
      <x:c r="E23" s="20" t="str">
        <x:v>Hours</x:v>
      </x:c>
      <x:c r="F23" s="20" t="str">
        <x:v>OPS</x:v>
      </x:c>
      <x:c r="G23" s="22" t="n">
        <x:v>10</x:v>
      </x:c>
      <x:c r="H23" s="23" t="n">
        <x:v>0</x:v>
      </x:c>
      <x:c r="I23" s="25" t="n">
        <x:f>IF(COUNTA(B23:H23)=0,"",IF(E23&lt;&gt;"Hours",0,IF(K23&lt;&gt;"OK","n.a.",INDEX('Rates'!$I$8:$I$15,MATCH(F23,'Rates'!$G$8:$G$15,0)))))</x:f>
        <x:v>55</x:v>
      </x:c>
      <x:c r="J23" s="24" t="n">
        <x:f>IF(COUNTA(B23:H23)=0,"",IF(K23&lt;&gt;"OK","n.a.",IF(E23="Hours",G23*I23,0)))</x:f>
        <x:v>550</x:v>
      </x:c>
      <x:c r="K23" s="11" t="str">
        <x:f>IF(COUNTA(B23:H23)=0,"",IF(B23="","Missing entry ID",IF(COUNTIFS($B$9:$B$258,B23)&lt;&gt;1,"Duplicate entry ID",IF(OR(COUNTBLANK(C23)=1,NOT(ISNUMBER(C23))),"Invalid date",IF(M23=1,"Unmapped client",IF(AND(E23&lt;&gt;"Invoice",E23&lt;&gt;"Direct expense",E23&lt;&gt;"Hours"),"Invalid entry type",IF(E23="Hours",IF(OR(COUNTBLANK(G23)=1,NOT(ISNUMBER(G23)),G23&lt;0),"Invalid hours",IF(OR(COUNTBLANK(H23)=1,NOT(ISNUMBER(H23)),H23&lt;&gt;0),"Hours amount must be 0",IF(F23="","Missing role ID",IF(COUNTIFS('Rates'!$G$8:$G$15,F23)&lt;&gt;1,"Missing/duplicate role",IF(INDEX('Rates'!$J$8:$J$15,MATCH(F23,'Rates'!$G$8:$G$15,0))&lt;&gt;"OK","Invalid rate mapping","OK"))))),IF(OR(COUNTBLANK(H23)=1,NOT(ISNUMBER(H23))),"Invalid amount",IF(OR(COUNTBLANK(G23)=1,NOT(ISNUMBER(G23)),G23&lt;&gt;0,F23&lt;&gt;""),"Use hours 0, role blank","OK")))))))))</x:f>
        <x:v>OK</x:v>
      </x:c>
      <x:c r="L23" s="2" t="n">
        <x:f>IF(COUNTA(B23:H23)=0,"",IF('Rates'!$D$4&lt;&gt;"OK","n.a.",IF(ISNUMBER(C23),IF(AND(C23&gt;='Rates'!$B$4,C23&lt;'Rates'!$C$4),1,0),0)))</x:f>
        <x:v>1</x:v>
      </x:c>
      <x:c r="M23" s="2" t="n">
        <x:f>IF(COUNTA(B23:H23)=0,"",IF(D23="",1,IF(COUNTIFS('Rates'!$B$8:$B$17,D23)&lt;&gt;1,1,IF(INDEX('Rates'!$D$8:$D$17,MATCH(D23,'Rates'!$B$8:$B$17,0))&lt;&gt;"OK",1,0))))</x:f>
        <x:v>0</x:v>
      </x:c>
    </x:row>
    <x:row r="24" ht="24" customHeight="1">
      <x:c r="A24" s="2"/>
      <x:c r="B24" s="20" t="str">
        <x:v>INV-4</x:v>
      </x:c>
      <x:c r="C24" s="40" t="n">
        <x:v>46249</x:v>
      </x:c>
      <x:c r="D24" s="20" t="str">
        <x:v>C004</x:v>
      </x:c>
      <x:c r="E24" s="20" t="str">
        <x:v>Invoice</x:v>
      </x:c>
      <x:c r="F24" s="20" t="str"/>
      <x:c r="G24" s="22" t="n">
        <x:v>0</x:v>
      </x:c>
      <x:c r="H24" s="23" t="n">
        <x:v>7500</x:v>
      </x:c>
      <x:c r="I24" s="25" t="n">
        <x:f>IF(COUNTA(B24:H24)=0,"",IF(E24&lt;&gt;"Hours",0,IF(K24&lt;&gt;"OK","n.a.",INDEX('Rates'!$I$8:$I$15,MATCH(F24,'Rates'!$G$8:$G$15,0)))))</x:f>
        <x:v>0</x:v>
      </x:c>
      <x:c r="J24" s="24" t="n">
        <x:f>IF(COUNTA(B24:H24)=0,"",IF(K24&lt;&gt;"OK","n.a.",IF(E24="Hours",G24*I24,0)))</x:f>
        <x:v>0</x:v>
      </x:c>
      <x:c r="K24" s="11" t="str">
        <x:f>IF(COUNTA(B24:H24)=0,"",IF(B24="","Missing entry ID",IF(COUNTIFS($B$9:$B$258,B24)&lt;&gt;1,"Duplicate entry ID",IF(OR(COUNTBLANK(C24)=1,NOT(ISNUMBER(C24))),"Invalid date",IF(M24=1,"Unmapped client",IF(AND(E24&lt;&gt;"Invoice",E24&lt;&gt;"Direct expense",E24&lt;&gt;"Hours"),"Invalid entry type",IF(E24="Hours",IF(OR(COUNTBLANK(G24)=1,NOT(ISNUMBER(G24)),G24&lt;0),"Invalid hours",IF(OR(COUNTBLANK(H24)=1,NOT(ISNUMBER(H24)),H24&lt;&gt;0),"Hours amount must be 0",IF(F24="","Missing role ID",IF(COUNTIFS('Rates'!$G$8:$G$15,F24)&lt;&gt;1,"Missing/duplicate role",IF(INDEX('Rates'!$J$8:$J$15,MATCH(F24,'Rates'!$G$8:$G$15,0))&lt;&gt;"OK","Invalid rate mapping","OK"))))),IF(OR(COUNTBLANK(H24)=1,NOT(ISNUMBER(H24))),"Invalid amount",IF(OR(COUNTBLANK(G24)=1,NOT(ISNUMBER(G24)),G24&lt;&gt;0,F24&lt;&gt;""),"Use hours 0, role blank","OK")))))))))</x:f>
        <x:v>OK</x:v>
      </x:c>
      <x:c r="L24" s="2" t="n">
        <x:f>IF(COUNTA(B24:H24)=0,"",IF('Rates'!$D$4&lt;&gt;"OK","n.a.",IF(ISNUMBER(C24),IF(AND(C24&gt;='Rates'!$B$4,C24&lt;'Rates'!$C$4),1,0),0)))</x:f>
        <x:v>1</x:v>
      </x:c>
      <x:c r="M24" s="2" t="n">
        <x:f>IF(COUNTA(B24:H24)=0,"",IF(D24="",1,IF(COUNTIFS('Rates'!$B$8:$B$17,D24)&lt;&gt;1,1,IF(INDEX('Rates'!$D$8:$D$17,MATCH(D24,'Rates'!$B$8:$B$17,0))&lt;&gt;"OK",1,0))))</x:f>
        <x:v>0</x:v>
      </x:c>
    </x:row>
    <x:row r="25" ht="24" customHeight="1">
      <x:c r="A25" s="2"/>
      <x:c r="B25" s="20" t="str">
        <x:v>EXP-4</x:v>
      </x:c>
      <x:c r="C25" s="40" t="n">
        <x:v>46254</x:v>
      </x:c>
      <x:c r="D25" s="20" t="str">
        <x:v>C004</x:v>
      </x:c>
      <x:c r="E25" s="20" t="str">
        <x:v>Direct expense</x:v>
      </x:c>
      <x:c r="F25" s="20" t="str"/>
      <x:c r="G25" s="22" t="n">
        <x:v>0</x:v>
      </x:c>
      <x:c r="H25" s="23" t="n">
        <x:v>1600</x:v>
      </x:c>
      <x:c r="I25" s="25" t="n">
        <x:f>IF(COUNTA(B25:H25)=0,"",IF(E25&lt;&gt;"Hours",0,IF(K25&lt;&gt;"OK","n.a.",INDEX('Rates'!$I$8:$I$15,MATCH(F25,'Rates'!$G$8:$G$15,0)))))</x:f>
        <x:v>0</x:v>
      </x:c>
      <x:c r="J25" s="24" t="n">
        <x:f>IF(COUNTA(B25:H25)=0,"",IF(K25&lt;&gt;"OK","n.a.",IF(E25="Hours",G25*I25,0)))</x:f>
        <x:v>0</x:v>
      </x:c>
      <x:c r="K25" s="11" t="str">
        <x:f>IF(COUNTA(B25:H25)=0,"",IF(B25="","Missing entry ID",IF(COUNTIFS($B$9:$B$258,B25)&lt;&gt;1,"Duplicate entry ID",IF(OR(COUNTBLANK(C25)=1,NOT(ISNUMBER(C25))),"Invalid date",IF(M25=1,"Unmapped client",IF(AND(E25&lt;&gt;"Invoice",E25&lt;&gt;"Direct expense",E25&lt;&gt;"Hours"),"Invalid entry type",IF(E25="Hours",IF(OR(COUNTBLANK(G25)=1,NOT(ISNUMBER(G25)),G25&lt;0),"Invalid hours",IF(OR(COUNTBLANK(H25)=1,NOT(ISNUMBER(H25)),H25&lt;&gt;0),"Hours amount must be 0",IF(F25="","Missing role ID",IF(COUNTIFS('Rates'!$G$8:$G$15,F25)&lt;&gt;1,"Missing/duplicate role",IF(INDEX('Rates'!$J$8:$J$15,MATCH(F25,'Rates'!$G$8:$G$15,0))&lt;&gt;"OK","Invalid rate mapping","OK"))))),IF(OR(COUNTBLANK(H25)=1,NOT(ISNUMBER(H25))),"Invalid amount",IF(OR(COUNTBLANK(G25)=1,NOT(ISNUMBER(G25)),G25&lt;&gt;0,F25&lt;&gt;""),"Use hours 0, role blank","OK")))))))))</x:f>
        <x:v>OK</x:v>
      </x:c>
      <x:c r="L25" s="2" t="n">
        <x:f>IF(COUNTA(B25:H25)=0,"",IF('Rates'!$D$4&lt;&gt;"OK","n.a.",IF(ISNUMBER(C25),IF(AND(C25&gt;='Rates'!$B$4,C25&lt;'Rates'!$C$4),1,0),0)))</x:f>
        <x:v>1</x:v>
      </x:c>
      <x:c r="M25" s="2" t="n">
        <x:f>IF(COUNTA(B25:H25)=0,"",IF(D25="",1,IF(COUNTIFS('Rates'!$B$8:$B$17,D25)&lt;&gt;1,1,IF(INDEX('Rates'!$D$8:$D$17,MATCH(D25,'Rates'!$B$8:$B$17,0))&lt;&gt;"OK",1,0))))</x:f>
        <x:v>0</x:v>
      </x:c>
    </x:row>
    <x:row r="26" ht="24" customHeight="1">
      <x:c r="A26" s="2"/>
      <x:c r="B26" s="20" t="str">
        <x:v>TIME-4-1</x:v>
      </x:c>
      <x:c r="C26" s="40" t="n">
        <x:v>46259</x:v>
      </x:c>
      <x:c r="D26" s="20" t="str">
        <x:v>C004</x:v>
      </x:c>
      <x:c r="E26" s="20" t="str">
        <x:v>Hours</x:v>
      </x:c>
      <x:c r="F26" s="20" t="str">
        <x:v>STR</x:v>
      </x:c>
      <x:c r="G26" s="22" t="n">
        <x:v>12</x:v>
      </x:c>
      <x:c r="H26" s="23" t="n">
        <x:v>0</x:v>
      </x:c>
      <x:c r="I26" s="25" t="n">
        <x:f>IF(COUNTA(B26:H26)=0,"",IF(E26&lt;&gt;"Hours",0,IF(K26&lt;&gt;"OK","n.a.",INDEX('Rates'!$I$8:$I$15,MATCH(F26,'Rates'!$G$8:$G$15,0)))))</x:f>
        <x:v>100</x:v>
      </x:c>
      <x:c r="J26" s="24" t="n">
        <x:f>IF(COUNTA(B26:H26)=0,"",IF(K26&lt;&gt;"OK","n.a.",IF(E26="Hours",G26*I26,0)))</x:f>
        <x:v>1200</x:v>
      </x:c>
      <x:c r="K26" s="11" t="str">
        <x:f>IF(COUNTA(B26:H26)=0,"",IF(B26="","Missing entry ID",IF(COUNTIFS($B$9:$B$258,B26)&lt;&gt;1,"Duplicate entry ID",IF(OR(COUNTBLANK(C26)=1,NOT(ISNUMBER(C26))),"Invalid date",IF(M26=1,"Unmapped client",IF(AND(E26&lt;&gt;"Invoice",E26&lt;&gt;"Direct expense",E26&lt;&gt;"Hours"),"Invalid entry type",IF(E26="Hours",IF(OR(COUNTBLANK(G26)=1,NOT(ISNUMBER(G26)),G26&lt;0),"Invalid hours",IF(OR(COUNTBLANK(H26)=1,NOT(ISNUMBER(H26)),H26&lt;&gt;0),"Hours amount must be 0",IF(F26="","Missing role ID",IF(COUNTIFS('Rates'!$G$8:$G$15,F26)&lt;&gt;1,"Missing/duplicate role",IF(INDEX('Rates'!$J$8:$J$15,MATCH(F26,'Rates'!$G$8:$G$15,0))&lt;&gt;"OK","Invalid rate mapping","OK"))))),IF(OR(COUNTBLANK(H26)=1,NOT(ISNUMBER(H26))),"Invalid amount",IF(OR(COUNTBLANK(G26)=1,NOT(ISNUMBER(G26)),G26&lt;&gt;0,F26&lt;&gt;""),"Use hours 0, role blank","OK")))))))))</x:f>
        <x:v>OK</x:v>
      </x:c>
      <x:c r="L26" s="2" t="n">
        <x:f>IF(COUNTA(B26:H26)=0,"",IF('Rates'!$D$4&lt;&gt;"OK","n.a.",IF(ISNUMBER(C26),IF(AND(C26&gt;='Rates'!$B$4,C26&lt;'Rates'!$C$4),1,0),0)))</x:f>
        <x:v>1</x:v>
      </x:c>
      <x:c r="M26" s="2" t="n">
        <x:f>IF(COUNTA(B26:H26)=0,"",IF(D26="",1,IF(COUNTIFS('Rates'!$B$8:$B$17,D26)&lt;&gt;1,1,IF(INDEX('Rates'!$D$8:$D$17,MATCH(D26,'Rates'!$B$8:$B$17,0))&lt;&gt;"OK",1,0))))</x:f>
        <x:v>0</x:v>
      </x:c>
    </x:row>
    <x:row r="27" ht="24" customHeight="1">
      <x:c r="A27" s="2"/>
      <x:c r="B27" s="20" t="str">
        <x:v>TIME-4-2</x:v>
      </x:c>
      <x:c r="C27" s="40" t="n">
        <x:v>46259</x:v>
      </x:c>
      <x:c r="D27" s="20" t="str">
        <x:v>C004</x:v>
      </x:c>
      <x:c r="E27" s="20" t="str">
        <x:v>Hours</x:v>
      </x:c>
      <x:c r="F27" s="20" t="str">
        <x:v>DES</x:v>
      </x:c>
      <x:c r="G27" s="22" t="n">
        <x:v>70</x:v>
      </x:c>
      <x:c r="H27" s="23" t="n">
        <x:v>0</x:v>
      </x:c>
      <x:c r="I27" s="25" t="n">
        <x:f>IF(COUNTA(B27:H27)=0,"",IF(E27&lt;&gt;"Hours",0,IF(K27&lt;&gt;"OK","n.a.",INDEX('Rates'!$I$8:$I$15,MATCH(F27,'Rates'!$G$8:$G$15,0)))))</x:f>
        <x:v>70</x:v>
      </x:c>
      <x:c r="J27" s="24" t="n">
        <x:f>IF(COUNTA(B27:H27)=0,"",IF(K27&lt;&gt;"OK","n.a.",IF(E27="Hours",G27*I27,0)))</x:f>
        <x:v>4900</x:v>
      </x:c>
      <x:c r="K27" s="11" t="str">
        <x:f>IF(COUNTA(B27:H27)=0,"",IF(B27="","Missing entry ID",IF(COUNTIFS($B$9:$B$258,B27)&lt;&gt;1,"Duplicate entry ID",IF(OR(COUNTBLANK(C27)=1,NOT(ISNUMBER(C27))),"Invalid date",IF(M27=1,"Unmapped client",IF(AND(E27&lt;&gt;"Invoice",E27&lt;&gt;"Direct expense",E27&lt;&gt;"Hours"),"Invalid entry type",IF(E27="Hours",IF(OR(COUNTBLANK(G27)=1,NOT(ISNUMBER(G27)),G27&lt;0),"Invalid hours",IF(OR(COUNTBLANK(H27)=1,NOT(ISNUMBER(H27)),H27&lt;&gt;0),"Hours amount must be 0",IF(F27="","Missing role ID",IF(COUNTIFS('Rates'!$G$8:$G$15,F27)&lt;&gt;1,"Missing/duplicate role",IF(INDEX('Rates'!$J$8:$J$15,MATCH(F27,'Rates'!$G$8:$G$15,0))&lt;&gt;"OK","Invalid rate mapping","OK"))))),IF(OR(COUNTBLANK(H27)=1,NOT(ISNUMBER(H27))),"Invalid amount",IF(OR(COUNTBLANK(G27)=1,NOT(ISNUMBER(G27)),G27&lt;&gt;0,F27&lt;&gt;""),"Use hours 0, role blank","OK")))))))))</x:f>
        <x:v>OK</x:v>
      </x:c>
      <x:c r="L27" s="2" t="n">
        <x:f>IF(COUNTA(B27:H27)=0,"",IF('Rates'!$D$4&lt;&gt;"OK","n.a.",IF(ISNUMBER(C27),IF(AND(C27&gt;='Rates'!$B$4,C27&lt;'Rates'!$C$4),1,0),0)))</x:f>
        <x:v>1</x:v>
      </x:c>
      <x:c r="M27" s="2" t="n">
        <x:f>IF(COUNTA(B27:H27)=0,"",IF(D27="",1,IF(COUNTIFS('Rates'!$B$8:$B$17,D27)&lt;&gt;1,1,IF(INDEX('Rates'!$D$8:$D$17,MATCH(D27,'Rates'!$B$8:$B$17,0))&lt;&gt;"OK",1,0))))</x:f>
        <x:v>0</x:v>
      </x:c>
    </x:row>
    <x:row r="28" ht="24" customHeight="1">
      <x:c r="A28" s="2"/>
      <x:c r="B28" s="20" t="str">
        <x:v>TIME-4-3</x:v>
      </x:c>
      <x:c r="C28" s="40" t="n">
        <x:v>46259</x:v>
      </x:c>
      <x:c r="D28" s="20" t="str">
        <x:v>C004</x:v>
      </x:c>
      <x:c r="E28" s="20" t="str">
        <x:v>Hours</x:v>
      </x:c>
      <x:c r="F28" s="20" t="str">
        <x:v>OPS</x:v>
      </x:c>
      <x:c r="G28" s="22" t="n">
        <x:v>20</x:v>
      </x:c>
      <x:c r="H28" s="23" t="n">
        <x:v>0</x:v>
      </x:c>
      <x:c r="I28" s="25" t="n">
        <x:f>IF(COUNTA(B28:H28)=0,"",IF(E28&lt;&gt;"Hours",0,IF(K28&lt;&gt;"OK","n.a.",INDEX('Rates'!$I$8:$I$15,MATCH(F28,'Rates'!$G$8:$G$15,0)))))</x:f>
        <x:v>55</x:v>
      </x:c>
      <x:c r="J28" s="24" t="n">
        <x:f>IF(COUNTA(B28:H28)=0,"",IF(K28&lt;&gt;"OK","n.a.",IF(E28="Hours",G28*I28,0)))</x:f>
        <x:v>1100</x:v>
      </x:c>
      <x:c r="K28" s="11" t="str">
        <x:f>IF(COUNTA(B28:H28)=0,"",IF(B28="","Missing entry ID",IF(COUNTIFS($B$9:$B$258,B28)&lt;&gt;1,"Duplicate entry ID",IF(OR(COUNTBLANK(C28)=1,NOT(ISNUMBER(C28))),"Invalid date",IF(M28=1,"Unmapped client",IF(AND(E28&lt;&gt;"Invoice",E28&lt;&gt;"Direct expense",E28&lt;&gt;"Hours"),"Invalid entry type",IF(E28="Hours",IF(OR(COUNTBLANK(G28)=1,NOT(ISNUMBER(G28)),G28&lt;0),"Invalid hours",IF(OR(COUNTBLANK(H28)=1,NOT(ISNUMBER(H28)),H28&lt;&gt;0),"Hours amount must be 0",IF(F28="","Missing role ID",IF(COUNTIFS('Rates'!$G$8:$G$15,F28)&lt;&gt;1,"Missing/duplicate role",IF(INDEX('Rates'!$J$8:$J$15,MATCH(F28,'Rates'!$G$8:$G$15,0))&lt;&gt;"OK","Invalid rate mapping","OK"))))),IF(OR(COUNTBLANK(H28)=1,NOT(ISNUMBER(H28))),"Invalid amount",IF(OR(COUNTBLANK(G28)=1,NOT(ISNUMBER(G28)),G28&lt;&gt;0,F28&lt;&gt;""),"Use hours 0, role blank","OK")))))))))</x:f>
        <x:v>OK</x:v>
      </x:c>
      <x:c r="L28" s="2" t="n">
        <x:f>IF(COUNTA(B28:H28)=0,"",IF('Rates'!$D$4&lt;&gt;"OK","n.a.",IF(ISNUMBER(C28),IF(AND(C28&gt;='Rates'!$B$4,C28&lt;'Rates'!$C$4),1,0),0)))</x:f>
        <x:v>1</x:v>
      </x:c>
      <x:c r="M28" s="2" t="n">
        <x:f>IF(COUNTA(B28:H28)=0,"",IF(D28="",1,IF(COUNTIFS('Rates'!$B$8:$B$17,D28)&lt;&gt;1,1,IF(INDEX('Rates'!$D$8:$D$17,MATCH(D28,'Rates'!$B$8:$B$17,0))&lt;&gt;"OK",1,0))))</x:f>
        <x:v>0</x:v>
      </x:c>
    </x:row>
    <x:row r="29" ht="24" customHeight="1">
      <x:c r="A29" s="2"/>
      <x:c r="B29" s="20" t="str">
        <x:v>INV-5</x:v>
      </x:c>
      <x:c r="C29" s="40" t="n">
        <x:v>46249</x:v>
      </x:c>
      <x:c r="D29" s="20" t="str">
        <x:v>C005</x:v>
      </x:c>
      <x:c r="E29" s="20" t="str">
        <x:v>Invoice</x:v>
      </x:c>
      <x:c r="F29" s="20" t="str"/>
      <x:c r="G29" s="22" t="n">
        <x:v>0</x:v>
      </x:c>
      <x:c r="H29" s="23" t="n">
        <x:v>0</x:v>
      </x:c>
      <x:c r="I29" s="25" t="n">
        <x:f>IF(COUNTA(B29:H29)=0,"",IF(E29&lt;&gt;"Hours",0,IF(K29&lt;&gt;"OK","n.a.",INDEX('Rates'!$I$8:$I$15,MATCH(F29,'Rates'!$G$8:$G$15,0)))))</x:f>
        <x:v>0</x:v>
      </x:c>
      <x:c r="J29" s="24" t="n">
        <x:f>IF(COUNTA(B29:H29)=0,"",IF(K29&lt;&gt;"OK","n.a.",IF(E29="Hours",G29*I29,0)))</x:f>
        <x:v>0</x:v>
      </x:c>
      <x:c r="K29" s="11" t="str">
        <x:f>IF(COUNTA(B29:H29)=0,"",IF(B29="","Missing entry ID",IF(COUNTIFS($B$9:$B$258,B29)&lt;&gt;1,"Duplicate entry ID",IF(OR(COUNTBLANK(C29)=1,NOT(ISNUMBER(C29))),"Invalid date",IF(M29=1,"Unmapped client",IF(AND(E29&lt;&gt;"Invoice",E29&lt;&gt;"Direct expense",E29&lt;&gt;"Hours"),"Invalid entry type",IF(E29="Hours",IF(OR(COUNTBLANK(G29)=1,NOT(ISNUMBER(G29)),G29&lt;0),"Invalid hours",IF(OR(COUNTBLANK(H29)=1,NOT(ISNUMBER(H29)),H29&lt;&gt;0),"Hours amount must be 0",IF(F29="","Missing role ID",IF(COUNTIFS('Rates'!$G$8:$G$15,F29)&lt;&gt;1,"Missing/duplicate role",IF(INDEX('Rates'!$J$8:$J$15,MATCH(F29,'Rates'!$G$8:$G$15,0))&lt;&gt;"OK","Invalid rate mapping","OK"))))),IF(OR(COUNTBLANK(H29)=1,NOT(ISNUMBER(H29))),"Invalid amount",IF(OR(COUNTBLANK(G29)=1,NOT(ISNUMBER(G29)),G29&lt;&gt;0,F29&lt;&gt;""),"Use hours 0, role blank","OK")))))))))</x:f>
        <x:v>OK</x:v>
      </x:c>
      <x:c r="L29" s="2" t="n">
        <x:f>IF(COUNTA(B29:H29)=0,"",IF('Rates'!$D$4&lt;&gt;"OK","n.a.",IF(ISNUMBER(C29),IF(AND(C29&gt;='Rates'!$B$4,C29&lt;'Rates'!$C$4),1,0),0)))</x:f>
        <x:v>1</x:v>
      </x:c>
      <x:c r="M29" s="2" t="n">
        <x:f>IF(COUNTA(B29:H29)=0,"",IF(D29="",1,IF(COUNTIFS('Rates'!$B$8:$B$17,D29)&lt;&gt;1,1,IF(INDEX('Rates'!$D$8:$D$17,MATCH(D29,'Rates'!$B$8:$B$17,0))&lt;&gt;"OK",1,0))))</x:f>
        <x:v>0</x:v>
      </x:c>
    </x:row>
    <x:row r="30" ht="24" customHeight="1">
      <x:c r="A30" s="2"/>
      <x:c r="B30" s="20" t="str">
        <x:v>EXP-5</x:v>
      </x:c>
      <x:c r="C30" s="40" t="n">
        <x:v>46254</x:v>
      </x:c>
      <x:c r="D30" s="20" t="str">
        <x:v>C005</x:v>
      </x:c>
      <x:c r="E30" s="20" t="str">
        <x:v>Direct expense</x:v>
      </x:c>
      <x:c r="F30" s="20" t="str"/>
      <x:c r="G30" s="22" t="n">
        <x:v>0</x:v>
      </x:c>
      <x:c r="H30" s="23" t="n">
        <x:v>300</x:v>
      </x:c>
      <x:c r="I30" s="25" t="n">
        <x:f>IF(COUNTA(B30:H30)=0,"",IF(E30&lt;&gt;"Hours",0,IF(K30&lt;&gt;"OK","n.a.",INDEX('Rates'!$I$8:$I$15,MATCH(F30,'Rates'!$G$8:$G$15,0)))))</x:f>
        <x:v>0</x:v>
      </x:c>
      <x:c r="J30" s="24" t="n">
        <x:f>IF(COUNTA(B30:H30)=0,"",IF(K30&lt;&gt;"OK","n.a.",IF(E30="Hours",G30*I30,0)))</x:f>
        <x:v>0</x:v>
      </x:c>
      <x:c r="K30" s="11" t="str">
        <x:f>IF(COUNTA(B30:H30)=0,"",IF(B30="","Missing entry ID",IF(COUNTIFS($B$9:$B$258,B30)&lt;&gt;1,"Duplicate entry ID",IF(OR(COUNTBLANK(C30)=1,NOT(ISNUMBER(C30))),"Invalid date",IF(M30=1,"Unmapped client",IF(AND(E30&lt;&gt;"Invoice",E30&lt;&gt;"Direct expense",E30&lt;&gt;"Hours"),"Invalid entry type",IF(E30="Hours",IF(OR(COUNTBLANK(G30)=1,NOT(ISNUMBER(G30)),G30&lt;0),"Invalid hours",IF(OR(COUNTBLANK(H30)=1,NOT(ISNUMBER(H30)),H30&lt;&gt;0),"Hours amount must be 0",IF(F30="","Missing role ID",IF(COUNTIFS('Rates'!$G$8:$G$15,F30)&lt;&gt;1,"Missing/duplicate role",IF(INDEX('Rates'!$J$8:$J$15,MATCH(F30,'Rates'!$G$8:$G$15,0))&lt;&gt;"OK","Invalid rate mapping","OK"))))),IF(OR(COUNTBLANK(H30)=1,NOT(ISNUMBER(H30))),"Invalid amount",IF(OR(COUNTBLANK(G30)=1,NOT(ISNUMBER(G30)),G30&lt;&gt;0,F30&lt;&gt;""),"Use hours 0, role blank","OK")))))))))</x:f>
        <x:v>OK</x:v>
      </x:c>
      <x:c r="L30" s="2" t="n">
        <x:f>IF(COUNTA(B30:H30)=0,"",IF('Rates'!$D$4&lt;&gt;"OK","n.a.",IF(ISNUMBER(C30),IF(AND(C30&gt;='Rates'!$B$4,C30&lt;'Rates'!$C$4),1,0),0)))</x:f>
        <x:v>1</x:v>
      </x:c>
      <x:c r="M30" s="2" t="n">
        <x:f>IF(COUNTA(B30:H30)=0,"",IF(D30="",1,IF(COUNTIFS('Rates'!$B$8:$B$17,D30)&lt;&gt;1,1,IF(INDEX('Rates'!$D$8:$D$17,MATCH(D30,'Rates'!$B$8:$B$17,0))&lt;&gt;"OK",1,0))))</x:f>
        <x:v>0</x:v>
      </x:c>
    </x:row>
    <x:row r="31" ht="24" customHeight="1">
      <x:c r="A31" s="2"/>
      <x:c r="B31" s="20" t="str">
        <x:v>TIME-5-1</x:v>
      </x:c>
      <x:c r="C31" s="40" t="n">
        <x:v>46259</x:v>
      </x:c>
      <x:c r="D31" s="20" t="str">
        <x:v>C005</x:v>
      </x:c>
      <x:c r="E31" s="20" t="str">
        <x:v>Hours</x:v>
      </x:c>
      <x:c r="F31" s="20" t="str">
        <x:v>STR</x:v>
      </x:c>
      <x:c r="G31" s="22" t="n">
        <x:v>2</x:v>
      </x:c>
      <x:c r="H31" s="23" t="n">
        <x:v>0</x:v>
      </x:c>
      <x:c r="I31" s="25" t="n">
        <x:f>IF(COUNTA(B31:H31)=0,"",IF(E31&lt;&gt;"Hours",0,IF(K31&lt;&gt;"OK","n.a.",INDEX('Rates'!$I$8:$I$15,MATCH(F31,'Rates'!$G$8:$G$15,0)))))</x:f>
        <x:v>100</x:v>
      </x:c>
      <x:c r="J31" s="24" t="n">
        <x:f>IF(COUNTA(B31:H31)=0,"",IF(K31&lt;&gt;"OK","n.a.",IF(E31="Hours",G31*I31,0)))</x:f>
        <x:v>200</x:v>
      </x:c>
      <x:c r="K31" s="11" t="str">
        <x:f>IF(COUNTA(B31:H31)=0,"",IF(B31="","Missing entry ID",IF(COUNTIFS($B$9:$B$258,B31)&lt;&gt;1,"Duplicate entry ID",IF(OR(COUNTBLANK(C31)=1,NOT(ISNUMBER(C31))),"Invalid date",IF(M31=1,"Unmapped client",IF(AND(E31&lt;&gt;"Invoice",E31&lt;&gt;"Direct expense",E31&lt;&gt;"Hours"),"Invalid entry type",IF(E31="Hours",IF(OR(COUNTBLANK(G31)=1,NOT(ISNUMBER(G31)),G31&lt;0),"Invalid hours",IF(OR(COUNTBLANK(H31)=1,NOT(ISNUMBER(H31)),H31&lt;&gt;0),"Hours amount must be 0",IF(F31="","Missing role ID",IF(COUNTIFS('Rates'!$G$8:$G$15,F31)&lt;&gt;1,"Missing/duplicate role",IF(INDEX('Rates'!$J$8:$J$15,MATCH(F31,'Rates'!$G$8:$G$15,0))&lt;&gt;"OK","Invalid rate mapping","OK"))))),IF(OR(COUNTBLANK(H31)=1,NOT(ISNUMBER(H31))),"Invalid amount",IF(OR(COUNTBLANK(G31)=1,NOT(ISNUMBER(G31)),G31&lt;&gt;0,F31&lt;&gt;""),"Use hours 0, role blank","OK")))))))))</x:f>
        <x:v>OK</x:v>
      </x:c>
      <x:c r="L31" s="2" t="n">
        <x:f>IF(COUNTA(B31:H31)=0,"",IF('Rates'!$D$4&lt;&gt;"OK","n.a.",IF(ISNUMBER(C31),IF(AND(C31&gt;='Rates'!$B$4,C31&lt;'Rates'!$C$4),1,0),0)))</x:f>
        <x:v>1</x:v>
      </x:c>
      <x:c r="M31" s="2" t="n">
        <x:f>IF(COUNTA(B31:H31)=0,"",IF(D31="",1,IF(COUNTIFS('Rates'!$B$8:$B$17,D31)&lt;&gt;1,1,IF(INDEX('Rates'!$D$8:$D$17,MATCH(D31,'Rates'!$B$8:$B$17,0))&lt;&gt;"OK",1,0))))</x:f>
        <x:v>0</x:v>
      </x:c>
    </x:row>
    <x:row r="32" ht="24" customHeight="1">
      <x:c r="A32" s="2"/>
      <x:c r="B32" s="20" t="str">
        <x:v>TIME-5-2</x:v>
      </x:c>
      <x:c r="C32" s="40" t="n">
        <x:v>46259</x:v>
      </x:c>
      <x:c r="D32" s="20" t="str">
        <x:v>C005</x:v>
      </x:c>
      <x:c r="E32" s="20" t="str">
        <x:v>Hours</x:v>
      </x:c>
      <x:c r="F32" s="20" t="str">
        <x:v>DES</x:v>
      </x:c>
      <x:c r="G32" s="22" t="n">
        <x:v>10</x:v>
      </x:c>
      <x:c r="H32" s="23" t="n">
        <x:v>0</x:v>
      </x:c>
      <x:c r="I32" s="25" t="n">
        <x:f>IF(COUNTA(B32:H32)=0,"",IF(E32&lt;&gt;"Hours",0,IF(K32&lt;&gt;"OK","n.a.",INDEX('Rates'!$I$8:$I$15,MATCH(F32,'Rates'!$G$8:$G$15,0)))))</x:f>
        <x:v>70</x:v>
      </x:c>
      <x:c r="J32" s="24" t="n">
        <x:f>IF(COUNTA(B32:H32)=0,"",IF(K32&lt;&gt;"OK","n.a.",IF(E32="Hours",G32*I32,0)))</x:f>
        <x:v>700</x:v>
      </x:c>
      <x:c r="K32" s="11" t="str">
        <x:f>IF(COUNTA(B32:H32)=0,"",IF(B32="","Missing entry ID",IF(COUNTIFS($B$9:$B$258,B32)&lt;&gt;1,"Duplicate entry ID",IF(OR(COUNTBLANK(C32)=1,NOT(ISNUMBER(C32))),"Invalid date",IF(M32=1,"Unmapped client",IF(AND(E32&lt;&gt;"Invoice",E32&lt;&gt;"Direct expense",E32&lt;&gt;"Hours"),"Invalid entry type",IF(E32="Hours",IF(OR(COUNTBLANK(G32)=1,NOT(ISNUMBER(G32)),G32&lt;0),"Invalid hours",IF(OR(COUNTBLANK(H32)=1,NOT(ISNUMBER(H32)),H32&lt;&gt;0),"Hours amount must be 0",IF(F32="","Missing role ID",IF(COUNTIFS('Rates'!$G$8:$G$15,F32)&lt;&gt;1,"Missing/duplicate role",IF(INDEX('Rates'!$J$8:$J$15,MATCH(F32,'Rates'!$G$8:$G$15,0))&lt;&gt;"OK","Invalid rate mapping","OK"))))),IF(OR(COUNTBLANK(H32)=1,NOT(ISNUMBER(H32))),"Invalid amount",IF(OR(COUNTBLANK(G32)=1,NOT(ISNUMBER(G32)),G32&lt;&gt;0,F32&lt;&gt;""),"Use hours 0, role blank","OK")))))))))</x:f>
        <x:v>OK</x:v>
      </x:c>
      <x:c r="L32" s="2" t="n">
        <x:f>IF(COUNTA(B32:H32)=0,"",IF('Rates'!$D$4&lt;&gt;"OK","n.a.",IF(ISNUMBER(C32),IF(AND(C32&gt;='Rates'!$B$4,C32&lt;'Rates'!$C$4),1,0),0)))</x:f>
        <x:v>1</x:v>
      </x:c>
      <x:c r="M32" s="2" t="n">
        <x:f>IF(COUNTA(B32:H32)=0,"",IF(D32="",1,IF(COUNTIFS('Rates'!$B$8:$B$17,D32)&lt;&gt;1,1,IF(INDEX('Rates'!$D$8:$D$17,MATCH(D32,'Rates'!$B$8:$B$17,0))&lt;&gt;"OK",1,0))))</x:f>
        <x:v>0</x:v>
      </x:c>
    </x:row>
    <x:row r="33" ht="24" customHeight="1">
      <x:c r="A33" s="2"/>
      <x:c r="B33" s="20" t="str">
        <x:v>TIME-5-3</x:v>
      </x:c>
      <x:c r="C33" s="40" t="n">
        <x:v>46259</x:v>
      </x:c>
      <x:c r="D33" s="20" t="str">
        <x:v>C005</x:v>
      </x:c>
      <x:c r="E33" s="20" t="str">
        <x:v>Hours</x:v>
      </x:c>
      <x:c r="F33" s="20" t="str">
        <x:v>OPS</x:v>
      </x:c>
      <x:c r="G33" s="22" t="n">
        <x:v>4</x:v>
      </x:c>
      <x:c r="H33" s="23" t="n">
        <x:v>0</x:v>
      </x:c>
      <x:c r="I33" s="25" t="n">
        <x:f>IF(COUNTA(B33:H33)=0,"",IF(E33&lt;&gt;"Hours",0,IF(K33&lt;&gt;"OK","n.a.",INDEX('Rates'!$I$8:$I$15,MATCH(F33,'Rates'!$G$8:$G$15,0)))))</x:f>
        <x:v>55</x:v>
      </x:c>
      <x:c r="J33" s="24" t="n">
        <x:f>IF(COUNTA(B33:H33)=0,"",IF(K33&lt;&gt;"OK","n.a.",IF(E33="Hours",G33*I33,0)))</x:f>
        <x:v>220</x:v>
      </x:c>
      <x:c r="K33" s="11" t="str">
        <x:f>IF(COUNTA(B33:H33)=0,"",IF(B33="","Missing entry ID",IF(COUNTIFS($B$9:$B$258,B33)&lt;&gt;1,"Duplicate entry ID",IF(OR(COUNTBLANK(C33)=1,NOT(ISNUMBER(C33))),"Invalid date",IF(M33=1,"Unmapped client",IF(AND(E33&lt;&gt;"Invoice",E33&lt;&gt;"Direct expense",E33&lt;&gt;"Hours"),"Invalid entry type",IF(E33="Hours",IF(OR(COUNTBLANK(G33)=1,NOT(ISNUMBER(G33)),G33&lt;0),"Invalid hours",IF(OR(COUNTBLANK(H33)=1,NOT(ISNUMBER(H33)),H33&lt;&gt;0),"Hours amount must be 0",IF(F33="","Missing role ID",IF(COUNTIFS('Rates'!$G$8:$G$15,F33)&lt;&gt;1,"Missing/duplicate role",IF(INDEX('Rates'!$J$8:$J$15,MATCH(F33,'Rates'!$G$8:$G$15,0))&lt;&gt;"OK","Invalid rate mapping","OK"))))),IF(OR(COUNTBLANK(H33)=1,NOT(ISNUMBER(H33))),"Invalid amount",IF(OR(COUNTBLANK(G33)=1,NOT(ISNUMBER(G33)),G33&lt;&gt;0,F33&lt;&gt;""),"Use hours 0, role blank","OK")))))))))</x:f>
        <x:v>OK</x:v>
      </x:c>
      <x:c r="L33" s="2" t="n">
        <x:f>IF(COUNTA(B33:H33)=0,"",IF('Rates'!$D$4&lt;&gt;"OK","n.a.",IF(ISNUMBER(C33),IF(AND(C33&gt;='Rates'!$B$4,C33&lt;'Rates'!$C$4),1,0),0)))</x:f>
        <x:v>1</x:v>
      </x:c>
      <x:c r="M33" s="2" t="n">
        <x:f>IF(COUNTA(B33:H33)=0,"",IF(D33="",1,IF(COUNTIFS('Rates'!$B$8:$B$17,D33)&lt;&gt;1,1,IF(INDEX('Rates'!$D$8:$D$17,MATCH(D33,'Rates'!$B$8:$B$17,0))&lt;&gt;"OK",1,0))))</x:f>
        <x:v>0</x:v>
      </x:c>
    </x:row>
    <x:row r="34" ht="24" customHeight="1">
      <x:c r="A34" s="2"/>
      <x:c r="B34" s="20" t="str">
        <x:v>INV-6</x:v>
      </x:c>
      <x:c r="C34" s="40" t="n">
        <x:v>46249</x:v>
      </x:c>
      <x:c r="D34" s="20" t="str">
        <x:v>C006</x:v>
      </x:c>
      <x:c r="E34" s="20" t="str">
        <x:v>Invoice</x:v>
      </x:c>
      <x:c r="F34" s="20" t="str"/>
      <x:c r="G34" s="22" t="n">
        <x:v>0</x:v>
      </x:c>
      <x:c r="H34" s="23" t="n">
        <x:v>11000</x:v>
      </x:c>
      <x:c r="I34" s="25" t="n">
        <x:f>IF(COUNTA(B34:H34)=0,"",IF(E34&lt;&gt;"Hours",0,IF(K34&lt;&gt;"OK","n.a.",INDEX('Rates'!$I$8:$I$15,MATCH(F34,'Rates'!$G$8:$G$15,0)))))</x:f>
        <x:v>0</x:v>
      </x:c>
      <x:c r="J34" s="24" t="n">
        <x:f>IF(COUNTA(B34:H34)=0,"",IF(K34&lt;&gt;"OK","n.a.",IF(E34="Hours",G34*I34,0)))</x:f>
        <x:v>0</x:v>
      </x:c>
      <x:c r="K34" s="11" t="str">
        <x:f>IF(COUNTA(B34:H34)=0,"",IF(B34="","Missing entry ID",IF(COUNTIFS($B$9:$B$258,B34)&lt;&gt;1,"Duplicate entry ID",IF(OR(COUNTBLANK(C34)=1,NOT(ISNUMBER(C34))),"Invalid date",IF(M34=1,"Unmapped client",IF(AND(E34&lt;&gt;"Invoice",E34&lt;&gt;"Direct expense",E34&lt;&gt;"Hours"),"Invalid entry type",IF(E34="Hours",IF(OR(COUNTBLANK(G34)=1,NOT(ISNUMBER(G34)),G34&lt;0),"Invalid hours",IF(OR(COUNTBLANK(H34)=1,NOT(ISNUMBER(H34)),H34&lt;&gt;0),"Hours amount must be 0",IF(F34="","Missing role ID",IF(COUNTIFS('Rates'!$G$8:$G$15,F34)&lt;&gt;1,"Missing/duplicate role",IF(INDEX('Rates'!$J$8:$J$15,MATCH(F34,'Rates'!$G$8:$G$15,0))&lt;&gt;"OK","Invalid rate mapping","OK"))))),IF(OR(COUNTBLANK(H34)=1,NOT(ISNUMBER(H34))),"Invalid amount",IF(OR(COUNTBLANK(G34)=1,NOT(ISNUMBER(G34)),G34&lt;&gt;0,F34&lt;&gt;""),"Use hours 0, role blank","OK")))))))))</x:f>
        <x:v>OK</x:v>
      </x:c>
      <x:c r="L34" s="2" t="n">
        <x:f>IF(COUNTA(B34:H34)=0,"",IF('Rates'!$D$4&lt;&gt;"OK","n.a.",IF(ISNUMBER(C34),IF(AND(C34&gt;='Rates'!$B$4,C34&lt;'Rates'!$C$4),1,0),0)))</x:f>
        <x:v>1</x:v>
      </x:c>
      <x:c r="M34" s="2" t="n">
        <x:f>IF(COUNTA(B34:H34)=0,"",IF(D34="",1,IF(COUNTIFS('Rates'!$B$8:$B$17,D34)&lt;&gt;1,1,IF(INDEX('Rates'!$D$8:$D$17,MATCH(D34,'Rates'!$B$8:$B$17,0))&lt;&gt;"OK",1,0))))</x:f>
        <x:v>0</x:v>
      </x:c>
    </x:row>
    <x:row r="35" ht="24" customHeight="1">
      <x:c r="A35" s="2"/>
      <x:c r="B35" s="20" t="str">
        <x:v>EXP-6</x:v>
      </x:c>
      <x:c r="C35" s="40" t="n">
        <x:v>46254</x:v>
      </x:c>
      <x:c r="D35" s="20" t="str">
        <x:v>C006</x:v>
      </x:c>
      <x:c r="E35" s="20" t="str">
        <x:v>Direct expense</x:v>
      </x:c>
      <x:c r="F35" s="20" t="str"/>
      <x:c r="G35" s="22" t="n">
        <x:v>0</x:v>
      </x:c>
      <x:c r="H35" s="23" t="n">
        <x:v>1000</x:v>
      </x:c>
      <x:c r="I35" s="25" t="n">
        <x:f>IF(COUNTA(B35:H35)=0,"",IF(E35&lt;&gt;"Hours",0,IF(K35&lt;&gt;"OK","n.a.",INDEX('Rates'!$I$8:$I$15,MATCH(F35,'Rates'!$G$8:$G$15,0)))))</x:f>
        <x:v>0</x:v>
      </x:c>
      <x:c r="J35" s="24" t="n">
        <x:f>IF(COUNTA(B35:H35)=0,"",IF(K35&lt;&gt;"OK","n.a.",IF(E35="Hours",G35*I35,0)))</x:f>
        <x:v>0</x:v>
      </x:c>
      <x:c r="K35" s="11" t="str">
        <x:f>IF(COUNTA(B35:H35)=0,"",IF(B35="","Missing entry ID",IF(COUNTIFS($B$9:$B$258,B35)&lt;&gt;1,"Duplicate entry ID",IF(OR(COUNTBLANK(C35)=1,NOT(ISNUMBER(C35))),"Invalid date",IF(M35=1,"Unmapped client",IF(AND(E35&lt;&gt;"Invoice",E35&lt;&gt;"Direct expense",E35&lt;&gt;"Hours"),"Invalid entry type",IF(E35="Hours",IF(OR(COUNTBLANK(G35)=1,NOT(ISNUMBER(G35)),G35&lt;0),"Invalid hours",IF(OR(COUNTBLANK(H35)=1,NOT(ISNUMBER(H35)),H35&lt;&gt;0),"Hours amount must be 0",IF(F35="","Missing role ID",IF(COUNTIFS('Rates'!$G$8:$G$15,F35)&lt;&gt;1,"Missing/duplicate role",IF(INDEX('Rates'!$J$8:$J$15,MATCH(F35,'Rates'!$G$8:$G$15,0))&lt;&gt;"OK","Invalid rate mapping","OK"))))),IF(OR(COUNTBLANK(H35)=1,NOT(ISNUMBER(H35))),"Invalid amount",IF(OR(COUNTBLANK(G35)=1,NOT(ISNUMBER(G35)),G35&lt;&gt;0,F35&lt;&gt;""),"Use hours 0, role blank","OK")))))))))</x:f>
        <x:v>OK</x:v>
      </x:c>
      <x:c r="L35" s="2" t="n">
        <x:f>IF(COUNTA(B35:H35)=0,"",IF('Rates'!$D$4&lt;&gt;"OK","n.a.",IF(ISNUMBER(C35),IF(AND(C35&gt;='Rates'!$B$4,C35&lt;'Rates'!$C$4),1,0),0)))</x:f>
        <x:v>1</x:v>
      </x:c>
      <x:c r="M35" s="2" t="n">
        <x:f>IF(COUNTA(B35:H35)=0,"",IF(D35="",1,IF(COUNTIFS('Rates'!$B$8:$B$17,D35)&lt;&gt;1,1,IF(INDEX('Rates'!$D$8:$D$17,MATCH(D35,'Rates'!$B$8:$B$17,0))&lt;&gt;"OK",1,0))))</x:f>
        <x:v>0</x:v>
      </x:c>
    </x:row>
    <x:row r="36" ht="24" customHeight="1">
      <x:c r="A36" s="2"/>
      <x:c r="B36" s="20" t="str">
        <x:v>TIME-6-1</x:v>
      </x:c>
      <x:c r="C36" s="40" t="n">
        <x:v>46259</x:v>
      </x:c>
      <x:c r="D36" s="20" t="str">
        <x:v>C006</x:v>
      </x:c>
      <x:c r="E36" s="20" t="str">
        <x:v>Hours</x:v>
      </x:c>
      <x:c r="F36" s="20" t="str">
        <x:v>STR</x:v>
      </x:c>
      <x:c r="G36" s="22" t="n">
        <x:v>18</x:v>
      </x:c>
      <x:c r="H36" s="23" t="n">
        <x:v>0</x:v>
      </x:c>
      <x:c r="I36" s="25" t="n">
        <x:f>IF(COUNTA(B36:H36)=0,"",IF(E36&lt;&gt;"Hours",0,IF(K36&lt;&gt;"OK","n.a.",INDEX('Rates'!$I$8:$I$15,MATCH(F36,'Rates'!$G$8:$G$15,0)))))</x:f>
        <x:v>100</x:v>
      </x:c>
      <x:c r="J36" s="24" t="n">
        <x:f>IF(COUNTA(B36:H36)=0,"",IF(K36&lt;&gt;"OK","n.a.",IF(E36="Hours",G36*I36,0)))</x:f>
        <x:v>1800</x:v>
      </x:c>
      <x:c r="K36" s="11" t="str">
        <x:f>IF(COUNTA(B36:H36)=0,"",IF(B36="","Missing entry ID",IF(COUNTIFS($B$9:$B$258,B36)&lt;&gt;1,"Duplicate entry ID",IF(OR(COUNTBLANK(C36)=1,NOT(ISNUMBER(C36))),"Invalid date",IF(M36=1,"Unmapped client",IF(AND(E36&lt;&gt;"Invoice",E36&lt;&gt;"Direct expense",E36&lt;&gt;"Hours"),"Invalid entry type",IF(E36="Hours",IF(OR(COUNTBLANK(G36)=1,NOT(ISNUMBER(G36)),G36&lt;0),"Invalid hours",IF(OR(COUNTBLANK(H36)=1,NOT(ISNUMBER(H36)),H36&lt;&gt;0),"Hours amount must be 0",IF(F36="","Missing role ID",IF(COUNTIFS('Rates'!$G$8:$G$15,F36)&lt;&gt;1,"Missing/duplicate role",IF(INDEX('Rates'!$J$8:$J$15,MATCH(F36,'Rates'!$G$8:$G$15,0))&lt;&gt;"OK","Invalid rate mapping","OK"))))),IF(OR(COUNTBLANK(H36)=1,NOT(ISNUMBER(H36))),"Invalid amount",IF(OR(COUNTBLANK(G36)=1,NOT(ISNUMBER(G36)),G36&lt;&gt;0,F36&lt;&gt;""),"Use hours 0, role blank","OK")))))))))</x:f>
        <x:v>OK</x:v>
      </x:c>
      <x:c r="L36" s="2" t="n">
        <x:f>IF(COUNTA(B36:H36)=0,"",IF('Rates'!$D$4&lt;&gt;"OK","n.a.",IF(ISNUMBER(C36),IF(AND(C36&gt;='Rates'!$B$4,C36&lt;'Rates'!$C$4),1,0),0)))</x:f>
        <x:v>1</x:v>
      </x:c>
      <x:c r="M36" s="2" t="n">
        <x:f>IF(COUNTA(B36:H36)=0,"",IF(D36="",1,IF(COUNTIFS('Rates'!$B$8:$B$17,D36)&lt;&gt;1,1,IF(INDEX('Rates'!$D$8:$D$17,MATCH(D36,'Rates'!$B$8:$B$17,0))&lt;&gt;"OK",1,0))))</x:f>
        <x:v>0</x:v>
      </x:c>
    </x:row>
    <x:row r="37" ht="24" customHeight="1">
      <x:c r="A37" s="2"/>
      <x:c r="B37" s="20" t="str">
        <x:v>TIME-6-2</x:v>
      </x:c>
      <x:c r="C37" s="40" t="n">
        <x:v>46259</x:v>
      </x:c>
      <x:c r="D37" s="20" t="str">
        <x:v>C006</x:v>
      </x:c>
      <x:c r="E37" s="20" t="str">
        <x:v>Hours</x:v>
      </x:c>
      <x:c r="F37" s="20" t="str">
        <x:v>DES</x:v>
      </x:c>
      <x:c r="G37" s="22" t="n">
        <x:v>52</x:v>
      </x:c>
      <x:c r="H37" s="23" t="n">
        <x:v>0</x:v>
      </x:c>
      <x:c r="I37" s="25" t="n">
        <x:f>IF(COUNTA(B37:H37)=0,"",IF(E37&lt;&gt;"Hours",0,IF(K37&lt;&gt;"OK","n.a.",INDEX('Rates'!$I$8:$I$15,MATCH(F37,'Rates'!$G$8:$G$15,0)))))</x:f>
        <x:v>70</x:v>
      </x:c>
      <x:c r="J37" s="24" t="n">
        <x:f>IF(COUNTA(B37:H37)=0,"",IF(K37&lt;&gt;"OK","n.a.",IF(E37="Hours",G37*I37,0)))</x:f>
        <x:v>3640</x:v>
      </x:c>
      <x:c r="K37" s="11" t="str">
        <x:f>IF(COUNTA(B37:H37)=0,"",IF(B37="","Missing entry ID",IF(COUNTIFS($B$9:$B$258,B37)&lt;&gt;1,"Duplicate entry ID",IF(OR(COUNTBLANK(C37)=1,NOT(ISNUMBER(C37))),"Invalid date",IF(M37=1,"Unmapped client",IF(AND(E37&lt;&gt;"Invoice",E37&lt;&gt;"Direct expense",E37&lt;&gt;"Hours"),"Invalid entry type",IF(E37="Hours",IF(OR(COUNTBLANK(G37)=1,NOT(ISNUMBER(G37)),G37&lt;0),"Invalid hours",IF(OR(COUNTBLANK(H37)=1,NOT(ISNUMBER(H37)),H37&lt;&gt;0),"Hours amount must be 0",IF(F37="","Missing role ID",IF(COUNTIFS('Rates'!$G$8:$G$15,F37)&lt;&gt;1,"Missing/duplicate role",IF(INDEX('Rates'!$J$8:$J$15,MATCH(F37,'Rates'!$G$8:$G$15,0))&lt;&gt;"OK","Invalid rate mapping","OK"))))),IF(OR(COUNTBLANK(H37)=1,NOT(ISNUMBER(H37))),"Invalid amount",IF(OR(COUNTBLANK(G37)=1,NOT(ISNUMBER(G37)),G37&lt;&gt;0,F37&lt;&gt;""),"Use hours 0, role blank","OK")))))))))</x:f>
        <x:v>OK</x:v>
      </x:c>
      <x:c r="L37" s="2" t="n">
        <x:f>IF(COUNTA(B37:H37)=0,"",IF('Rates'!$D$4&lt;&gt;"OK","n.a.",IF(ISNUMBER(C37),IF(AND(C37&gt;='Rates'!$B$4,C37&lt;'Rates'!$C$4),1,0),0)))</x:f>
        <x:v>1</x:v>
      </x:c>
      <x:c r="M37" s="2" t="n">
        <x:f>IF(COUNTA(B37:H37)=0,"",IF(D37="",1,IF(COUNTIFS('Rates'!$B$8:$B$17,D37)&lt;&gt;1,1,IF(INDEX('Rates'!$D$8:$D$17,MATCH(D37,'Rates'!$B$8:$B$17,0))&lt;&gt;"OK",1,0))))</x:f>
        <x:v>0</x:v>
      </x:c>
    </x:row>
    <x:row r="38" ht="24" customHeight="1">
      <x:c r="A38" s="2"/>
      <x:c r="B38" s="20" t="str">
        <x:v>TIME-6-3</x:v>
      </x:c>
      <x:c r="C38" s="40" t="n">
        <x:v>46259</x:v>
      </x:c>
      <x:c r="D38" s="20" t="str">
        <x:v>C006</x:v>
      </x:c>
      <x:c r="E38" s="20" t="str">
        <x:v>Hours</x:v>
      </x:c>
      <x:c r="F38" s="20" t="str">
        <x:v>OPS</x:v>
      </x:c>
      <x:c r="G38" s="22" t="n">
        <x:v>14</x:v>
      </x:c>
      <x:c r="H38" s="23" t="n">
        <x:v>0</x:v>
      </x:c>
      <x:c r="I38" s="25" t="n">
        <x:f>IF(COUNTA(B38:H38)=0,"",IF(E38&lt;&gt;"Hours",0,IF(K38&lt;&gt;"OK","n.a.",INDEX('Rates'!$I$8:$I$15,MATCH(F38,'Rates'!$G$8:$G$15,0)))))</x:f>
        <x:v>55</x:v>
      </x:c>
      <x:c r="J38" s="24" t="n">
        <x:f>IF(COUNTA(B38:H38)=0,"",IF(K38&lt;&gt;"OK","n.a.",IF(E38="Hours",G38*I38,0)))</x:f>
        <x:v>770</x:v>
      </x:c>
      <x:c r="K38" s="11" t="str">
        <x:f>IF(COUNTA(B38:H38)=0,"",IF(B38="","Missing entry ID",IF(COUNTIFS($B$9:$B$258,B38)&lt;&gt;1,"Duplicate entry ID",IF(OR(COUNTBLANK(C38)=1,NOT(ISNUMBER(C38))),"Invalid date",IF(M38=1,"Unmapped client",IF(AND(E38&lt;&gt;"Invoice",E38&lt;&gt;"Direct expense",E38&lt;&gt;"Hours"),"Invalid entry type",IF(E38="Hours",IF(OR(COUNTBLANK(G38)=1,NOT(ISNUMBER(G38)),G38&lt;0),"Invalid hours",IF(OR(COUNTBLANK(H38)=1,NOT(ISNUMBER(H38)),H38&lt;&gt;0),"Hours amount must be 0",IF(F38="","Missing role ID",IF(COUNTIFS('Rates'!$G$8:$G$15,F38)&lt;&gt;1,"Missing/duplicate role",IF(INDEX('Rates'!$J$8:$J$15,MATCH(F38,'Rates'!$G$8:$G$15,0))&lt;&gt;"OK","Invalid rate mapping","OK"))))),IF(OR(COUNTBLANK(H38)=1,NOT(ISNUMBER(H38))),"Invalid amount",IF(OR(COUNTBLANK(G38)=1,NOT(ISNUMBER(G38)),G38&lt;&gt;0,F38&lt;&gt;""),"Use hours 0, role blank","OK")))))))))</x:f>
        <x:v>OK</x:v>
      </x:c>
      <x:c r="L38" s="2" t="n">
        <x:f>IF(COUNTA(B38:H38)=0,"",IF('Rates'!$D$4&lt;&gt;"OK","n.a.",IF(ISNUMBER(C38),IF(AND(C38&gt;='Rates'!$B$4,C38&lt;'Rates'!$C$4),1,0),0)))</x:f>
        <x:v>1</x:v>
      </x:c>
      <x:c r="M38" s="2" t="n">
        <x:f>IF(COUNTA(B38:H38)=0,"",IF(D38="",1,IF(COUNTIFS('Rates'!$B$8:$B$17,D38)&lt;&gt;1,1,IF(INDEX('Rates'!$D$8:$D$17,MATCH(D38,'Rates'!$B$8:$B$17,0))&lt;&gt;"OK",1,0))))</x:f>
        <x:v>0</x:v>
      </x:c>
    </x:row>
    <x:row r="39" ht="24" customHeight="1">
      <x:c r="A39" s="2"/>
      <x:c r="B39" s="20"/>
      <x:c r="C39" s="40"/>
      <x:c r="D39" s="20"/>
      <x:c r="E39" s="20"/>
      <x:c r="F39" s="20"/>
      <x:c r="G39" s="22"/>
      <x:c r="H39" s="23"/>
      <x:c r="I39" s="25" t="str">
        <x:f>IF(COUNTA(B39:H39)=0,"",IF(E39&lt;&gt;"Hours",0,IF(K39&lt;&gt;"OK","n.a.",INDEX('Rates'!$I$8:$I$15,MATCH(F39,'Rates'!$G$8:$G$15,0)))))</x:f>
      </x:c>
      <x:c r="J39" s="24" t="str">
        <x:f>IF(COUNTA(B39:H39)=0,"",IF(K39&lt;&gt;"OK","n.a.",IF(E39="Hours",G39*I39,0)))</x:f>
      </x:c>
      <x:c r="K39" s="11" t="str">
        <x:f>IF(COUNTA(B39:H39)=0,"",IF(B39="","Missing entry ID",IF(COUNTIFS($B$9:$B$258,B39)&lt;&gt;1,"Duplicate entry ID",IF(OR(COUNTBLANK(C39)=1,NOT(ISNUMBER(C39))),"Invalid date",IF(M39=1,"Unmapped client",IF(AND(E39&lt;&gt;"Invoice",E39&lt;&gt;"Direct expense",E39&lt;&gt;"Hours"),"Invalid entry type",IF(E39="Hours",IF(OR(COUNTBLANK(G39)=1,NOT(ISNUMBER(G39)),G39&lt;0),"Invalid hours",IF(OR(COUNTBLANK(H39)=1,NOT(ISNUMBER(H39)),H39&lt;&gt;0),"Hours amount must be 0",IF(F39="","Missing role ID",IF(COUNTIFS('Rates'!$G$8:$G$15,F39)&lt;&gt;1,"Missing/duplicate role",IF(INDEX('Rates'!$J$8:$J$15,MATCH(F39,'Rates'!$G$8:$G$15,0))&lt;&gt;"OK","Invalid rate mapping","OK"))))),IF(OR(COUNTBLANK(H39)=1,NOT(ISNUMBER(H39))),"Invalid amount",IF(OR(COUNTBLANK(G39)=1,NOT(ISNUMBER(G39)),G39&lt;&gt;0,F39&lt;&gt;""),"Use hours 0, role blank","OK")))))))))</x:f>
      </x:c>
      <x:c r="L39" s="2" t="str">
        <x:f>IF(COUNTA(B39:H39)=0,"",IF('Rates'!$D$4&lt;&gt;"OK","n.a.",IF(ISNUMBER(C39),IF(AND(C39&gt;='Rates'!$B$4,C39&lt;'Rates'!$C$4),1,0),0)))</x:f>
      </x:c>
      <x:c r="M39" s="2" t="str">
        <x:f>IF(COUNTA(B39:H39)=0,"",IF(D39="",1,IF(COUNTIFS('Rates'!$B$8:$B$17,D39)&lt;&gt;1,1,IF(INDEX('Rates'!$D$8:$D$17,MATCH(D39,'Rates'!$B$8:$B$17,0))&lt;&gt;"OK",1,0))))</x:f>
      </x:c>
    </x:row>
    <x:row r="40" ht="24" customHeight="1">
      <x:c r="A40" s="2"/>
      <x:c r="B40" s="20"/>
      <x:c r="C40" s="40"/>
      <x:c r="D40" s="20"/>
      <x:c r="E40" s="20"/>
      <x:c r="F40" s="20"/>
      <x:c r="G40" s="22"/>
      <x:c r="H40" s="23"/>
      <x:c r="I40" s="25" t="str">
        <x:f>IF(COUNTA(B40:H40)=0,"",IF(E40&lt;&gt;"Hours",0,IF(K40&lt;&gt;"OK","n.a.",INDEX('Rates'!$I$8:$I$15,MATCH(F40,'Rates'!$G$8:$G$15,0)))))</x:f>
      </x:c>
      <x:c r="J40" s="24" t="str">
        <x:f>IF(COUNTA(B40:H40)=0,"",IF(K40&lt;&gt;"OK","n.a.",IF(E40="Hours",G40*I40,0)))</x:f>
      </x:c>
      <x:c r="K40" s="11" t="str">
        <x:f>IF(COUNTA(B40:H40)=0,"",IF(B40="","Missing entry ID",IF(COUNTIFS($B$9:$B$258,B40)&lt;&gt;1,"Duplicate entry ID",IF(OR(COUNTBLANK(C40)=1,NOT(ISNUMBER(C40))),"Invalid date",IF(M40=1,"Unmapped client",IF(AND(E40&lt;&gt;"Invoice",E40&lt;&gt;"Direct expense",E40&lt;&gt;"Hours"),"Invalid entry type",IF(E40="Hours",IF(OR(COUNTBLANK(G40)=1,NOT(ISNUMBER(G40)),G40&lt;0),"Invalid hours",IF(OR(COUNTBLANK(H40)=1,NOT(ISNUMBER(H40)),H40&lt;&gt;0),"Hours amount must be 0",IF(F40="","Missing role ID",IF(COUNTIFS('Rates'!$G$8:$G$15,F40)&lt;&gt;1,"Missing/duplicate role",IF(INDEX('Rates'!$J$8:$J$15,MATCH(F40,'Rates'!$G$8:$G$15,0))&lt;&gt;"OK","Invalid rate mapping","OK"))))),IF(OR(COUNTBLANK(H40)=1,NOT(ISNUMBER(H40))),"Invalid amount",IF(OR(COUNTBLANK(G40)=1,NOT(ISNUMBER(G40)),G40&lt;&gt;0,F40&lt;&gt;""),"Use hours 0, role blank","OK")))))))))</x:f>
      </x:c>
      <x:c r="L40" s="2" t="str">
        <x:f>IF(COUNTA(B40:H40)=0,"",IF('Rates'!$D$4&lt;&gt;"OK","n.a.",IF(ISNUMBER(C40),IF(AND(C40&gt;='Rates'!$B$4,C40&lt;'Rates'!$C$4),1,0),0)))</x:f>
      </x:c>
      <x:c r="M40" s="2" t="str">
        <x:f>IF(COUNTA(B40:H40)=0,"",IF(D40="",1,IF(COUNTIFS('Rates'!$B$8:$B$17,D40)&lt;&gt;1,1,IF(INDEX('Rates'!$D$8:$D$17,MATCH(D40,'Rates'!$B$8:$B$17,0))&lt;&gt;"OK",1,0))))</x:f>
      </x:c>
    </x:row>
    <x:row r="41" ht="24" customHeight="1">
      <x:c r="A41" s="2"/>
      <x:c r="B41" s="20"/>
      <x:c r="C41" s="40"/>
      <x:c r="D41" s="20"/>
      <x:c r="E41" s="20"/>
      <x:c r="F41" s="20"/>
      <x:c r="G41" s="22"/>
      <x:c r="H41" s="23"/>
      <x:c r="I41" s="25" t="str">
        <x:f>IF(COUNTA(B41:H41)=0,"",IF(E41&lt;&gt;"Hours",0,IF(K41&lt;&gt;"OK","n.a.",INDEX('Rates'!$I$8:$I$15,MATCH(F41,'Rates'!$G$8:$G$15,0)))))</x:f>
      </x:c>
      <x:c r="J41" s="24" t="str">
        <x:f>IF(COUNTA(B41:H41)=0,"",IF(K41&lt;&gt;"OK","n.a.",IF(E41="Hours",G41*I41,0)))</x:f>
      </x:c>
      <x:c r="K41" s="11" t="str">
        <x:f>IF(COUNTA(B41:H41)=0,"",IF(B41="","Missing entry ID",IF(COUNTIFS($B$9:$B$258,B41)&lt;&gt;1,"Duplicate entry ID",IF(OR(COUNTBLANK(C41)=1,NOT(ISNUMBER(C41))),"Invalid date",IF(M41=1,"Unmapped client",IF(AND(E41&lt;&gt;"Invoice",E41&lt;&gt;"Direct expense",E41&lt;&gt;"Hours"),"Invalid entry type",IF(E41="Hours",IF(OR(COUNTBLANK(G41)=1,NOT(ISNUMBER(G41)),G41&lt;0),"Invalid hours",IF(OR(COUNTBLANK(H41)=1,NOT(ISNUMBER(H41)),H41&lt;&gt;0),"Hours amount must be 0",IF(F41="","Missing role ID",IF(COUNTIFS('Rates'!$G$8:$G$15,F41)&lt;&gt;1,"Missing/duplicate role",IF(INDEX('Rates'!$J$8:$J$15,MATCH(F41,'Rates'!$G$8:$G$15,0))&lt;&gt;"OK","Invalid rate mapping","OK"))))),IF(OR(COUNTBLANK(H41)=1,NOT(ISNUMBER(H41))),"Invalid amount",IF(OR(COUNTBLANK(G41)=1,NOT(ISNUMBER(G41)),G41&lt;&gt;0,F41&lt;&gt;""),"Use hours 0, role blank","OK")))))))))</x:f>
      </x:c>
      <x:c r="L41" s="2" t="str">
        <x:f>IF(COUNTA(B41:H41)=0,"",IF('Rates'!$D$4&lt;&gt;"OK","n.a.",IF(ISNUMBER(C41),IF(AND(C41&gt;='Rates'!$B$4,C41&lt;'Rates'!$C$4),1,0),0)))</x:f>
      </x:c>
      <x:c r="M41" s="2" t="str">
        <x:f>IF(COUNTA(B41:H41)=0,"",IF(D41="",1,IF(COUNTIFS('Rates'!$B$8:$B$17,D41)&lt;&gt;1,1,IF(INDEX('Rates'!$D$8:$D$17,MATCH(D41,'Rates'!$B$8:$B$17,0))&lt;&gt;"OK",1,0))))</x:f>
      </x:c>
    </x:row>
    <x:row r="42" ht="24" customHeight="1">
      <x:c r="A42" s="2"/>
      <x:c r="B42" s="20"/>
      <x:c r="C42" s="40"/>
      <x:c r="D42" s="20"/>
      <x:c r="E42" s="20"/>
      <x:c r="F42" s="20"/>
      <x:c r="G42" s="22"/>
      <x:c r="H42" s="23"/>
      <x:c r="I42" s="25" t="str">
        <x:f>IF(COUNTA(B42:H42)=0,"",IF(E42&lt;&gt;"Hours",0,IF(K42&lt;&gt;"OK","n.a.",INDEX('Rates'!$I$8:$I$15,MATCH(F42,'Rates'!$G$8:$G$15,0)))))</x:f>
      </x:c>
      <x:c r="J42" s="24" t="str">
        <x:f>IF(COUNTA(B42:H42)=0,"",IF(K42&lt;&gt;"OK","n.a.",IF(E42="Hours",G42*I42,0)))</x:f>
      </x:c>
      <x:c r="K42" s="11" t="str">
        <x:f>IF(COUNTA(B42:H42)=0,"",IF(B42="","Missing entry ID",IF(COUNTIFS($B$9:$B$258,B42)&lt;&gt;1,"Duplicate entry ID",IF(OR(COUNTBLANK(C42)=1,NOT(ISNUMBER(C42))),"Invalid date",IF(M42=1,"Unmapped client",IF(AND(E42&lt;&gt;"Invoice",E42&lt;&gt;"Direct expense",E42&lt;&gt;"Hours"),"Invalid entry type",IF(E42="Hours",IF(OR(COUNTBLANK(G42)=1,NOT(ISNUMBER(G42)),G42&lt;0),"Invalid hours",IF(OR(COUNTBLANK(H42)=1,NOT(ISNUMBER(H42)),H42&lt;&gt;0),"Hours amount must be 0",IF(F42="","Missing role ID",IF(COUNTIFS('Rates'!$G$8:$G$15,F42)&lt;&gt;1,"Missing/duplicate role",IF(INDEX('Rates'!$J$8:$J$15,MATCH(F42,'Rates'!$G$8:$G$15,0))&lt;&gt;"OK","Invalid rate mapping","OK"))))),IF(OR(COUNTBLANK(H42)=1,NOT(ISNUMBER(H42))),"Invalid amount",IF(OR(COUNTBLANK(G42)=1,NOT(ISNUMBER(G42)),G42&lt;&gt;0,F42&lt;&gt;""),"Use hours 0, role blank","OK")))))))))</x:f>
      </x:c>
      <x:c r="L42" s="2" t="str">
        <x:f>IF(COUNTA(B42:H42)=0,"",IF('Rates'!$D$4&lt;&gt;"OK","n.a.",IF(ISNUMBER(C42),IF(AND(C42&gt;='Rates'!$B$4,C42&lt;'Rates'!$C$4),1,0),0)))</x:f>
      </x:c>
      <x:c r="M42" s="2" t="str">
        <x:f>IF(COUNTA(B42:H42)=0,"",IF(D42="",1,IF(COUNTIFS('Rates'!$B$8:$B$17,D42)&lt;&gt;1,1,IF(INDEX('Rates'!$D$8:$D$17,MATCH(D42,'Rates'!$B$8:$B$17,0))&lt;&gt;"OK",1,0))))</x:f>
      </x:c>
    </x:row>
    <x:row r="43" ht="24" customHeight="1">
      <x:c r="A43" s="2"/>
      <x:c r="B43" s="20"/>
      <x:c r="C43" s="40"/>
      <x:c r="D43" s="20"/>
      <x:c r="E43" s="20"/>
      <x:c r="F43" s="20"/>
      <x:c r="G43" s="22"/>
      <x:c r="H43" s="23"/>
      <x:c r="I43" s="25" t="str">
        <x:f>IF(COUNTA(B43:H43)=0,"",IF(E43&lt;&gt;"Hours",0,IF(K43&lt;&gt;"OK","n.a.",INDEX('Rates'!$I$8:$I$15,MATCH(F43,'Rates'!$G$8:$G$15,0)))))</x:f>
      </x:c>
      <x:c r="J43" s="24" t="str">
        <x:f>IF(COUNTA(B43:H43)=0,"",IF(K43&lt;&gt;"OK","n.a.",IF(E43="Hours",G43*I43,0)))</x:f>
      </x:c>
      <x:c r="K43" s="11" t="str">
        <x:f>IF(COUNTA(B43:H43)=0,"",IF(B43="","Missing entry ID",IF(COUNTIFS($B$9:$B$258,B43)&lt;&gt;1,"Duplicate entry ID",IF(OR(COUNTBLANK(C43)=1,NOT(ISNUMBER(C43))),"Invalid date",IF(M43=1,"Unmapped client",IF(AND(E43&lt;&gt;"Invoice",E43&lt;&gt;"Direct expense",E43&lt;&gt;"Hours"),"Invalid entry type",IF(E43="Hours",IF(OR(COUNTBLANK(G43)=1,NOT(ISNUMBER(G43)),G43&lt;0),"Invalid hours",IF(OR(COUNTBLANK(H43)=1,NOT(ISNUMBER(H43)),H43&lt;&gt;0),"Hours amount must be 0",IF(F43="","Missing role ID",IF(COUNTIFS('Rates'!$G$8:$G$15,F43)&lt;&gt;1,"Missing/duplicate role",IF(INDEX('Rates'!$J$8:$J$15,MATCH(F43,'Rates'!$G$8:$G$15,0))&lt;&gt;"OK","Invalid rate mapping","OK"))))),IF(OR(COUNTBLANK(H43)=1,NOT(ISNUMBER(H43))),"Invalid amount",IF(OR(COUNTBLANK(G43)=1,NOT(ISNUMBER(G43)),G43&lt;&gt;0,F43&lt;&gt;""),"Use hours 0, role blank","OK")))))))))</x:f>
      </x:c>
      <x:c r="L43" s="2" t="str">
        <x:f>IF(COUNTA(B43:H43)=0,"",IF('Rates'!$D$4&lt;&gt;"OK","n.a.",IF(ISNUMBER(C43),IF(AND(C43&gt;='Rates'!$B$4,C43&lt;'Rates'!$C$4),1,0),0)))</x:f>
      </x:c>
      <x:c r="M43" s="2" t="str">
        <x:f>IF(COUNTA(B43:H43)=0,"",IF(D43="",1,IF(COUNTIFS('Rates'!$B$8:$B$17,D43)&lt;&gt;1,1,IF(INDEX('Rates'!$D$8:$D$17,MATCH(D43,'Rates'!$B$8:$B$17,0))&lt;&gt;"OK",1,0))))</x:f>
      </x:c>
    </x:row>
    <x:row r="44" ht="24" customHeight="1">
      <x:c r="A44" s="2"/>
      <x:c r="B44" s="20"/>
      <x:c r="C44" s="40"/>
      <x:c r="D44" s="20"/>
      <x:c r="E44" s="20"/>
      <x:c r="F44" s="20"/>
      <x:c r="G44" s="22"/>
      <x:c r="H44" s="23"/>
      <x:c r="I44" s="25" t="str">
        <x:f>IF(COUNTA(B44:H44)=0,"",IF(E44&lt;&gt;"Hours",0,IF(K44&lt;&gt;"OK","n.a.",INDEX('Rates'!$I$8:$I$15,MATCH(F44,'Rates'!$G$8:$G$15,0)))))</x:f>
      </x:c>
      <x:c r="J44" s="24" t="str">
        <x:f>IF(COUNTA(B44:H44)=0,"",IF(K44&lt;&gt;"OK","n.a.",IF(E44="Hours",G44*I44,0)))</x:f>
      </x:c>
      <x:c r="K44" s="11" t="str">
        <x:f>IF(COUNTA(B44:H44)=0,"",IF(B44="","Missing entry ID",IF(COUNTIFS($B$9:$B$258,B44)&lt;&gt;1,"Duplicate entry ID",IF(OR(COUNTBLANK(C44)=1,NOT(ISNUMBER(C44))),"Invalid date",IF(M44=1,"Unmapped client",IF(AND(E44&lt;&gt;"Invoice",E44&lt;&gt;"Direct expense",E44&lt;&gt;"Hours"),"Invalid entry type",IF(E44="Hours",IF(OR(COUNTBLANK(G44)=1,NOT(ISNUMBER(G44)),G44&lt;0),"Invalid hours",IF(OR(COUNTBLANK(H44)=1,NOT(ISNUMBER(H44)),H44&lt;&gt;0),"Hours amount must be 0",IF(F44="","Missing role ID",IF(COUNTIFS('Rates'!$G$8:$G$15,F44)&lt;&gt;1,"Missing/duplicate role",IF(INDEX('Rates'!$J$8:$J$15,MATCH(F44,'Rates'!$G$8:$G$15,0))&lt;&gt;"OK","Invalid rate mapping","OK"))))),IF(OR(COUNTBLANK(H44)=1,NOT(ISNUMBER(H44))),"Invalid amount",IF(OR(COUNTBLANK(G44)=1,NOT(ISNUMBER(G44)),G44&lt;&gt;0,F44&lt;&gt;""),"Use hours 0, role blank","OK")))))))))</x:f>
      </x:c>
      <x:c r="L44" s="2" t="str">
        <x:f>IF(COUNTA(B44:H44)=0,"",IF('Rates'!$D$4&lt;&gt;"OK","n.a.",IF(ISNUMBER(C44),IF(AND(C44&gt;='Rates'!$B$4,C44&lt;'Rates'!$C$4),1,0),0)))</x:f>
      </x:c>
      <x:c r="M44" s="2" t="str">
        <x:f>IF(COUNTA(B44:H44)=0,"",IF(D44="",1,IF(COUNTIFS('Rates'!$B$8:$B$17,D44)&lt;&gt;1,1,IF(INDEX('Rates'!$D$8:$D$17,MATCH(D44,'Rates'!$B$8:$B$17,0))&lt;&gt;"OK",1,0))))</x:f>
      </x:c>
    </x:row>
    <x:row r="45" ht="24" customHeight="1">
      <x:c r="A45" s="2"/>
      <x:c r="B45" s="20"/>
      <x:c r="C45" s="40"/>
      <x:c r="D45" s="20"/>
      <x:c r="E45" s="20"/>
      <x:c r="F45" s="20"/>
      <x:c r="G45" s="22"/>
      <x:c r="H45" s="23"/>
      <x:c r="I45" s="25" t="str">
        <x:f>IF(COUNTA(B45:H45)=0,"",IF(E45&lt;&gt;"Hours",0,IF(K45&lt;&gt;"OK","n.a.",INDEX('Rates'!$I$8:$I$15,MATCH(F45,'Rates'!$G$8:$G$15,0)))))</x:f>
      </x:c>
      <x:c r="J45" s="24" t="str">
        <x:f>IF(COUNTA(B45:H45)=0,"",IF(K45&lt;&gt;"OK","n.a.",IF(E45="Hours",G45*I45,0)))</x:f>
      </x:c>
      <x:c r="K45" s="11" t="str">
        <x:f>IF(COUNTA(B45:H45)=0,"",IF(B45="","Missing entry ID",IF(COUNTIFS($B$9:$B$258,B45)&lt;&gt;1,"Duplicate entry ID",IF(OR(COUNTBLANK(C45)=1,NOT(ISNUMBER(C45))),"Invalid date",IF(M45=1,"Unmapped client",IF(AND(E45&lt;&gt;"Invoice",E45&lt;&gt;"Direct expense",E45&lt;&gt;"Hours"),"Invalid entry type",IF(E45="Hours",IF(OR(COUNTBLANK(G45)=1,NOT(ISNUMBER(G45)),G45&lt;0),"Invalid hours",IF(OR(COUNTBLANK(H45)=1,NOT(ISNUMBER(H45)),H45&lt;&gt;0),"Hours amount must be 0",IF(F45="","Missing role ID",IF(COUNTIFS('Rates'!$G$8:$G$15,F45)&lt;&gt;1,"Missing/duplicate role",IF(INDEX('Rates'!$J$8:$J$15,MATCH(F45,'Rates'!$G$8:$G$15,0))&lt;&gt;"OK","Invalid rate mapping","OK"))))),IF(OR(COUNTBLANK(H45)=1,NOT(ISNUMBER(H45))),"Invalid amount",IF(OR(COUNTBLANK(G45)=1,NOT(ISNUMBER(G45)),G45&lt;&gt;0,F45&lt;&gt;""),"Use hours 0, role blank","OK")))))))))</x:f>
      </x:c>
      <x:c r="L45" s="2" t="str">
        <x:f>IF(COUNTA(B45:H45)=0,"",IF('Rates'!$D$4&lt;&gt;"OK","n.a.",IF(ISNUMBER(C45),IF(AND(C45&gt;='Rates'!$B$4,C45&lt;'Rates'!$C$4),1,0),0)))</x:f>
      </x:c>
      <x:c r="M45" s="2" t="str">
        <x:f>IF(COUNTA(B45:H45)=0,"",IF(D45="",1,IF(COUNTIFS('Rates'!$B$8:$B$17,D45)&lt;&gt;1,1,IF(INDEX('Rates'!$D$8:$D$17,MATCH(D45,'Rates'!$B$8:$B$17,0))&lt;&gt;"OK",1,0))))</x:f>
      </x:c>
    </x:row>
    <x:row r="46" ht="24" customHeight="1">
      <x:c r="A46" s="2"/>
      <x:c r="B46" s="20"/>
      <x:c r="C46" s="40"/>
      <x:c r="D46" s="20"/>
      <x:c r="E46" s="20"/>
      <x:c r="F46" s="20"/>
      <x:c r="G46" s="22"/>
      <x:c r="H46" s="23"/>
      <x:c r="I46" s="25" t="str">
        <x:f>IF(COUNTA(B46:H46)=0,"",IF(E46&lt;&gt;"Hours",0,IF(K46&lt;&gt;"OK","n.a.",INDEX('Rates'!$I$8:$I$15,MATCH(F46,'Rates'!$G$8:$G$15,0)))))</x:f>
      </x:c>
      <x:c r="J46" s="24" t="str">
        <x:f>IF(COUNTA(B46:H46)=0,"",IF(K46&lt;&gt;"OK","n.a.",IF(E46="Hours",G46*I46,0)))</x:f>
      </x:c>
      <x:c r="K46" s="11" t="str">
        <x:f>IF(COUNTA(B46:H46)=0,"",IF(B46="","Missing entry ID",IF(COUNTIFS($B$9:$B$258,B46)&lt;&gt;1,"Duplicate entry ID",IF(OR(COUNTBLANK(C46)=1,NOT(ISNUMBER(C46))),"Invalid date",IF(M46=1,"Unmapped client",IF(AND(E46&lt;&gt;"Invoice",E46&lt;&gt;"Direct expense",E46&lt;&gt;"Hours"),"Invalid entry type",IF(E46="Hours",IF(OR(COUNTBLANK(G46)=1,NOT(ISNUMBER(G46)),G46&lt;0),"Invalid hours",IF(OR(COUNTBLANK(H46)=1,NOT(ISNUMBER(H46)),H46&lt;&gt;0),"Hours amount must be 0",IF(F46="","Missing role ID",IF(COUNTIFS('Rates'!$G$8:$G$15,F46)&lt;&gt;1,"Missing/duplicate role",IF(INDEX('Rates'!$J$8:$J$15,MATCH(F46,'Rates'!$G$8:$G$15,0))&lt;&gt;"OK","Invalid rate mapping","OK"))))),IF(OR(COUNTBLANK(H46)=1,NOT(ISNUMBER(H46))),"Invalid amount",IF(OR(COUNTBLANK(G46)=1,NOT(ISNUMBER(G46)),G46&lt;&gt;0,F46&lt;&gt;""),"Use hours 0, role blank","OK")))))))))</x:f>
      </x:c>
      <x:c r="L46" s="2" t="str">
        <x:f>IF(COUNTA(B46:H46)=0,"",IF('Rates'!$D$4&lt;&gt;"OK","n.a.",IF(ISNUMBER(C46),IF(AND(C46&gt;='Rates'!$B$4,C46&lt;'Rates'!$C$4),1,0),0)))</x:f>
      </x:c>
      <x:c r="M46" s="2" t="str">
        <x:f>IF(COUNTA(B46:H46)=0,"",IF(D46="",1,IF(COUNTIFS('Rates'!$B$8:$B$17,D46)&lt;&gt;1,1,IF(INDEX('Rates'!$D$8:$D$17,MATCH(D46,'Rates'!$B$8:$B$17,0))&lt;&gt;"OK",1,0))))</x:f>
      </x:c>
    </x:row>
    <x:row r="47" ht="24" customHeight="1">
      <x:c r="A47" s="2"/>
      <x:c r="B47" s="20"/>
      <x:c r="C47" s="40"/>
      <x:c r="D47" s="20"/>
      <x:c r="E47" s="20"/>
      <x:c r="F47" s="20"/>
      <x:c r="G47" s="22"/>
      <x:c r="H47" s="23"/>
      <x:c r="I47" s="25" t="str">
        <x:f>IF(COUNTA(B47:H47)=0,"",IF(E47&lt;&gt;"Hours",0,IF(K47&lt;&gt;"OK","n.a.",INDEX('Rates'!$I$8:$I$15,MATCH(F47,'Rates'!$G$8:$G$15,0)))))</x:f>
      </x:c>
      <x:c r="J47" s="24" t="str">
        <x:f>IF(COUNTA(B47:H47)=0,"",IF(K47&lt;&gt;"OK","n.a.",IF(E47="Hours",G47*I47,0)))</x:f>
      </x:c>
      <x:c r="K47" s="11" t="str">
        <x:f>IF(COUNTA(B47:H47)=0,"",IF(B47="","Missing entry ID",IF(COUNTIFS($B$9:$B$258,B47)&lt;&gt;1,"Duplicate entry ID",IF(OR(COUNTBLANK(C47)=1,NOT(ISNUMBER(C47))),"Invalid date",IF(M47=1,"Unmapped client",IF(AND(E47&lt;&gt;"Invoice",E47&lt;&gt;"Direct expense",E47&lt;&gt;"Hours"),"Invalid entry type",IF(E47="Hours",IF(OR(COUNTBLANK(G47)=1,NOT(ISNUMBER(G47)),G47&lt;0),"Invalid hours",IF(OR(COUNTBLANK(H47)=1,NOT(ISNUMBER(H47)),H47&lt;&gt;0),"Hours amount must be 0",IF(F47="","Missing role ID",IF(COUNTIFS('Rates'!$G$8:$G$15,F47)&lt;&gt;1,"Missing/duplicate role",IF(INDEX('Rates'!$J$8:$J$15,MATCH(F47,'Rates'!$G$8:$G$15,0))&lt;&gt;"OK","Invalid rate mapping","OK"))))),IF(OR(COUNTBLANK(H47)=1,NOT(ISNUMBER(H47))),"Invalid amount",IF(OR(COUNTBLANK(G47)=1,NOT(ISNUMBER(G47)),G47&lt;&gt;0,F47&lt;&gt;""),"Use hours 0, role blank","OK")))))))))</x:f>
      </x:c>
      <x:c r="L47" s="2" t="str">
        <x:f>IF(COUNTA(B47:H47)=0,"",IF('Rates'!$D$4&lt;&gt;"OK","n.a.",IF(ISNUMBER(C47),IF(AND(C47&gt;='Rates'!$B$4,C47&lt;'Rates'!$C$4),1,0),0)))</x:f>
      </x:c>
      <x:c r="M47" s="2" t="str">
        <x:f>IF(COUNTA(B47:H47)=0,"",IF(D47="",1,IF(COUNTIFS('Rates'!$B$8:$B$17,D47)&lt;&gt;1,1,IF(INDEX('Rates'!$D$8:$D$17,MATCH(D47,'Rates'!$B$8:$B$17,0))&lt;&gt;"OK",1,0))))</x:f>
      </x:c>
    </x:row>
    <x:row r="48" ht="24" customHeight="1">
      <x:c r="A48" s="2"/>
      <x:c r="B48" s="20"/>
      <x:c r="C48" s="40"/>
      <x:c r="D48" s="20"/>
      <x:c r="E48" s="20"/>
      <x:c r="F48" s="20"/>
      <x:c r="G48" s="22"/>
      <x:c r="H48" s="23"/>
      <x:c r="I48" s="25" t="str">
        <x:f>IF(COUNTA(B48:H48)=0,"",IF(E48&lt;&gt;"Hours",0,IF(K48&lt;&gt;"OK","n.a.",INDEX('Rates'!$I$8:$I$15,MATCH(F48,'Rates'!$G$8:$G$15,0)))))</x:f>
      </x:c>
      <x:c r="J48" s="24" t="str">
        <x:f>IF(COUNTA(B48:H48)=0,"",IF(K48&lt;&gt;"OK","n.a.",IF(E48="Hours",G48*I48,0)))</x:f>
      </x:c>
      <x:c r="K48" s="11" t="str">
        <x:f>IF(COUNTA(B48:H48)=0,"",IF(B48="","Missing entry ID",IF(COUNTIFS($B$9:$B$258,B48)&lt;&gt;1,"Duplicate entry ID",IF(OR(COUNTBLANK(C48)=1,NOT(ISNUMBER(C48))),"Invalid date",IF(M48=1,"Unmapped client",IF(AND(E48&lt;&gt;"Invoice",E48&lt;&gt;"Direct expense",E48&lt;&gt;"Hours"),"Invalid entry type",IF(E48="Hours",IF(OR(COUNTBLANK(G48)=1,NOT(ISNUMBER(G48)),G48&lt;0),"Invalid hours",IF(OR(COUNTBLANK(H48)=1,NOT(ISNUMBER(H48)),H48&lt;&gt;0),"Hours amount must be 0",IF(F48="","Missing role ID",IF(COUNTIFS('Rates'!$G$8:$G$15,F48)&lt;&gt;1,"Missing/duplicate role",IF(INDEX('Rates'!$J$8:$J$15,MATCH(F48,'Rates'!$G$8:$G$15,0))&lt;&gt;"OK","Invalid rate mapping","OK"))))),IF(OR(COUNTBLANK(H48)=1,NOT(ISNUMBER(H48))),"Invalid amount",IF(OR(COUNTBLANK(G48)=1,NOT(ISNUMBER(G48)),G48&lt;&gt;0,F48&lt;&gt;""),"Use hours 0, role blank","OK")))))))))</x:f>
      </x:c>
      <x:c r="L48" s="2" t="str">
        <x:f>IF(COUNTA(B48:H48)=0,"",IF('Rates'!$D$4&lt;&gt;"OK","n.a.",IF(ISNUMBER(C48),IF(AND(C48&gt;='Rates'!$B$4,C48&lt;'Rates'!$C$4),1,0),0)))</x:f>
      </x:c>
      <x:c r="M48" s="2" t="str">
        <x:f>IF(COUNTA(B48:H48)=0,"",IF(D48="",1,IF(COUNTIFS('Rates'!$B$8:$B$17,D48)&lt;&gt;1,1,IF(INDEX('Rates'!$D$8:$D$17,MATCH(D48,'Rates'!$B$8:$B$17,0))&lt;&gt;"OK",1,0))))</x:f>
      </x:c>
    </x:row>
    <x:row r="49" ht="24" customHeight="1">
      <x:c r="A49" s="2"/>
      <x:c r="B49" s="20"/>
      <x:c r="C49" s="40"/>
      <x:c r="D49" s="20"/>
      <x:c r="E49" s="20"/>
      <x:c r="F49" s="20"/>
      <x:c r="G49" s="22"/>
      <x:c r="H49" s="23"/>
      <x:c r="I49" s="25" t="str">
        <x:f>IF(COUNTA(B49:H49)=0,"",IF(E49&lt;&gt;"Hours",0,IF(K49&lt;&gt;"OK","n.a.",INDEX('Rates'!$I$8:$I$15,MATCH(F49,'Rates'!$G$8:$G$15,0)))))</x:f>
      </x:c>
      <x:c r="J49" s="24" t="str">
        <x:f>IF(COUNTA(B49:H49)=0,"",IF(K49&lt;&gt;"OK","n.a.",IF(E49="Hours",G49*I49,0)))</x:f>
      </x:c>
      <x:c r="K49" s="11" t="str">
        <x:f>IF(COUNTA(B49:H49)=0,"",IF(B49="","Missing entry ID",IF(COUNTIFS($B$9:$B$258,B49)&lt;&gt;1,"Duplicate entry ID",IF(OR(COUNTBLANK(C49)=1,NOT(ISNUMBER(C49))),"Invalid date",IF(M49=1,"Unmapped client",IF(AND(E49&lt;&gt;"Invoice",E49&lt;&gt;"Direct expense",E49&lt;&gt;"Hours"),"Invalid entry type",IF(E49="Hours",IF(OR(COUNTBLANK(G49)=1,NOT(ISNUMBER(G49)),G49&lt;0),"Invalid hours",IF(OR(COUNTBLANK(H49)=1,NOT(ISNUMBER(H49)),H49&lt;&gt;0),"Hours amount must be 0",IF(F49="","Missing role ID",IF(COUNTIFS('Rates'!$G$8:$G$15,F49)&lt;&gt;1,"Missing/duplicate role",IF(INDEX('Rates'!$J$8:$J$15,MATCH(F49,'Rates'!$G$8:$G$15,0))&lt;&gt;"OK","Invalid rate mapping","OK"))))),IF(OR(COUNTBLANK(H49)=1,NOT(ISNUMBER(H49))),"Invalid amount",IF(OR(COUNTBLANK(G49)=1,NOT(ISNUMBER(G49)),G49&lt;&gt;0,F49&lt;&gt;""),"Use hours 0, role blank","OK")))))))))</x:f>
      </x:c>
      <x:c r="L49" s="2" t="str">
        <x:f>IF(COUNTA(B49:H49)=0,"",IF('Rates'!$D$4&lt;&gt;"OK","n.a.",IF(ISNUMBER(C49),IF(AND(C49&gt;='Rates'!$B$4,C49&lt;'Rates'!$C$4),1,0),0)))</x:f>
      </x:c>
      <x:c r="M49" s="2" t="str">
        <x:f>IF(COUNTA(B49:H49)=0,"",IF(D49="",1,IF(COUNTIFS('Rates'!$B$8:$B$17,D49)&lt;&gt;1,1,IF(INDEX('Rates'!$D$8:$D$17,MATCH(D49,'Rates'!$B$8:$B$17,0))&lt;&gt;"OK",1,0))))</x:f>
      </x:c>
    </x:row>
    <x:row r="50" ht="24" customHeight="1">
      <x:c r="A50" s="2"/>
      <x:c r="B50" s="20"/>
      <x:c r="C50" s="40"/>
      <x:c r="D50" s="20"/>
      <x:c r="E50" s="20"/>
      <x:c r="F50" s="20"/>
      <x:c r="G50" s="22"/>
      <x:c r="H50" s="23"/>
      <x:c r="I50" s="25" t="str">
        <x:f>IF(COUNTA(B50:H50)=0,"",IF(E50&lt;&gt;"Hours",0,IF(K50&lt;&gt;"OK","n.a.",INDEX('Rates'!$I$8:$I$15,MATCH(F50,'Rates'!$G$8:$G$15,0)))))</x:f>
      </x:c>
      <x:c r="J50" s="24" t="str">
        <x:f>IF(COUNTA(B50:H50)=0,"",IF(K50&lt;&gt;"OK","n.a.",IF(E50="Hours",G50*I50,0)))</x:f>
      </x:c>
      <x:c r="K50" s="11" t="str">
        <x:f>IF(COUNTA(B50:H50)=0,"",IF(B50="","Missing entry ID",IF(COUNTIFS($B$9:$B$258,B50)&lt;&gt;1,"Duplicate entry ID",IF(OR(COUNTBLANK(C50)=1,NOT(ISNUMBER(C50))),"Invalid date",IF(M50=1,"Unmapped client",IF(AND(E50&lt;&gt;"Invoice",E50&lt;&gt;"Direct expense",E50&lt;&gt;"Hours"),"Invalid entry type",IF(E50="Hours",IF(OR(COUNTBLANK(G50)=1,NOT(ISNUMBER(G50)),G50&lt;0),"Invalid hours",IF(OR(COUNTBLANK(H50)=1,NOT(ISNUMBER(H50)),H50&lt;&gt;0),"Hours amount must be 0",IF(F50="","Missing role ID",IF(COUNTIFS('Rates'!$G$8:$G$15,F50)&lt;&gt;1,"Missing/duplicate role",IF(INDEX('Rates'!$J$8:$J$15,MATCH(F50,'Rates'!$G$8:$G$15,0))&lt;&gt;"OK","Invalid rate mapping","OK"))))),IF(OR(COUNTBLANK(H50)=1,NOT(ISNUMBER(H50))),"Invalid amount",IF(OR(COUNTBLANK(G50)=1,NOT(ISNUMBER(G50)),G50&lt;&gt;0,F50&lt;&gt;""),"Use hours 0, role blank","OK")))))))))</x:f>
      </x:c>
      <x:c r="L50" s="2" t="str">
        <x:f>IF(COUNTA(B50:H50)=0,"",IF('Rates'!$D$4&lt;&gt;"OK","n.a.",IF(ISNUMBER(C50),IF(AND(C50&gt;='Rates'!$B$4,C50&lt;'Rates'!$C$4),1,0),0)))</x:f>
      </x:c>
      <x:c r="M50" s="2" t="str">
        <x:f>IF(COUNTA(B50:H50)=0,"",IF(D50="",1,IF(COUNTIFS('Rates'!$B$8:$B$17,D50)&lt;&gt;1,1,IF(INDEX('Rates'!$D$8:$D$17,MATCH(D50,'Rates'!$B$8:$B$17,0))&lt;&gt;"OK",1,0))))</x:f>
      </x:c>
    </x:row>
    <x:row r="51" ht="24" customHeight="1">
      <x:c r="A51" s="2"/>
      <x:c r="B51" s="20"/>
      <x:c r="C51" s="40"/>
      <x:c r="D51" s="20"/>
      <x:c r="E51" s="20"/>
      <x:c r="F51" s="20"/>
      <x:c r="G51" s="22"/>
      <x:c r="H51" s="23"/>
      <x:c r="I51" s="25" t="str">
        <x:f>IF(COUNTA(B51:H51)=0,"",IF(E51&lt;&gt;"Hours",0,IF(K51&lt;&gt;"OK","n.a.",INDEX('Rates'!$I$8:$I$15,MATCH(F51,'Rates'!$G$8:$G$15,0)))))</x:f>
      </x:c>
      <x:c r="J51" s="24" t="str">
        <x:f>IF(COUNTA(B51:H51)=0,"",IF(K51&lt;&gt;"OK","n.a.",IF(E51="Hours",G51*I51,0)))</x:f>
      </x:c>
      <x:c r="K51" s="11" t="str">
        <x:f>IF(COUNTA(B51:H51)=0,"",IF(B51="","Missing entry ID",IF(COUNTIFS($B$9:$B$258,B51)&lt;&gt;1,"Duplicate entry ID",IF(OR(COUNTBLANK(C51)=1,NOT(ISNUMBER(C51))),"Invalid date",IF(M51=1,"Unmapped client",IF(AND(E51&lt;&gt;"Invoice",E51&lt;&gt;"Direct expense",E51&lt;&gt;"Hours"),"Invalid entry type",IF(E51="Hours",IF(OR(COUNTBLANK(G51)=1,NOT(ISNUMBER(G51)),G51&lt;0),"Invalid hours",IF(OR(COUNTBLANK(H51)=1,NOT(ISNUMBER(H51)),H51&lt;&gt;0),"Hours amount must be 0",IF(F51="","Missing role ID",IF(COUNTIFS('Rates'!$G$8:$G$15,F51)&lt;&gt;1,"Missing/duplicate role",IF(INDEX('Rates'!$J$8:$J$15,MATCH(F51,'Rates'!$G$8:$G$15,0))&lt;&gt;"OK","Invalid rate mapping","OK"))))),IF(OR(COUNTBLANK(H51)=1,NOT(ISNUMBER(H51))),"Invalid amount",IF(OR(COUNTBLANK(G51)=1,NOT(ISNUMBER(G51)),G51&lt;&gt;0,F51&lt;&gt;""),"Use hours 0, role blank","OK")))))))))</x:f>
      </x:c>
      <x:c r="L51" s="2" t="str">
        <x:f>IF(COUNTA(B51:H51)=0,"",IF('Rates'!$D$4&lt;&gt;"OK","n.a.",IF(ISNUMBER(C51),IF(AND(C51&gt;='Rates'!$B$4,C51&lt;'Rates'!$C$4),1,0),0)))</x:f>
      </x:c>
      <x:c r="M51" s="2" t="str">
        <x:f>IF(COUNTA(B51:H51)=0,"",IF(D51="",1,IF(COUNTIFS('Rates'!$B$8:$B$17,D51)&lt;&gt;1,1,IF(INDEX('Rates'!$D$8:$D$17,MATCH(D51,'Rates'!$B$8:$B$17,0))&lt;&gt;"OK",1,0))))</x:f>
      </x:c>
    </x:row>
    <x:row r="52" ht="24" customHeight="1">
      <x:c r="A52" s="2"/>
      <x:c r="B52" s="20"/>
      <x:c r="C52" s="40"/>
      <x:c r="D52" s="20"/>
      <x:c r="E52" s="20"/>
      <x:c r="F52" s="20"/>
      <x:c r="G52" s="22"/>
      <x:c r="H52" s="23"/>
      <x:c r="I52" s="25" t="str">
        <x:f>IF(COUNTA(B52:H52)=0,"",IF(E52&lt;&gt;"Hours",0,IF(K52&lt;&gt;"OK","n.a.",INDEX('Rates'!$I$8:$I$15,MATCH(F52,'Rates'!$G$8:$G$15,0)))))</x:f>
      </x:c>
      <x:c r="J52" s="24" t="str">
        <x:f>IF(COUNTA(B52:H52)=0,"",IF(K52&lt;&gt;"OK","n.a.",IF(E52="Hours",G52*I52,0)))</x:f>
      </x:c>
      <x:c r="K52" s="11" t="str">
        <x:f>IF(COUNTA(B52:H52)=0,"",IF(B52="","Missing entry ID",IF(COUNTIFS($B$9:$B$258,B52)&lt;&gt;1,"Duplicate entry ID",IF(OR(COUNTBLANK(C52)=1,NOT(ISNUMBER(C52))),"Invalid date",IF(M52=1,"Unmapped client",IF(AND(E52&lt;&gt;"Invoice",E52&lt;&gt;"Direct expense",E52&lt;&gt;"Hours"),"Invalid entry type",IF(E52="Hours",IF(OR(COUNTBLANK(G52)=1,NOT(ISNUMBER(G52)),G52&lt;0),"Invalid hours",IF(OR(COUNTBLANK(H52)=1,NOT(ISNUMBER(H52)),H52&lt;&gt;0),"Hours amount must be 0",IF(F52="","Missing role ID",IF(COUNTIFS('Rates'!$G$8:$G$15,F52)&lt;&gt;1,"Missing/duplicate role",IF(INDEX('Rates'!$J$8:$J$15,MATCH(F52,'Rates'!$G$8:$G$15,0))&lt;&gt;"OK","Invalid rate mapping","OK"))))),IF(OR(COUNTBLANK(H52)=1,NOT(ISNUMBER(H52))),"Invalid amount",IF(OR(COUNTBLANK(G52)=1,NOT(ISNUMBER(G52)),G52&lt;&gt;0,F52&lt;&gt;""),"Use hours 0, role blank","OK")))))))))</x:f>
      </x:c>
      <x:c r="L52" s="2" t="str">
        <x:f>IF(COUNTA(B52:H52)=0,"",IF('Rates'!$D$4&lt;&gt;"OK","n.a.",IF(ISNUMBER(C52),IF(AND(C52&gt;='Rates'!$B$4,C52&lt;'Rates'!$C$4),1,0),0)))</x:f>
      </x:c>
      <x:c r="M52" s="2" t="str">
        <x:f>IF(COUNTA(B52:H52)=0,"",IF(D52="",1,IF(COUNTIFS('Rates'!$B$8:$B$17,D52)&lt;&gt;1,1,IF(INDEX('Rates'!$D$8:$D$17,MATCH(D52,'Rates'!$B$8:$B$17,0))&lt;&gt;"OK",1,0))))</x:f>
      </x:c>
    </x:row>
    <x:row r="53" ht="24" customHeight="1">
      <x:c r="A53" s="2"/>
      <x:c r="B53" s="20"/>
      <x:c r="C53" s="40"/>
      <x:c r="D53" s="20"/>
      <x:c r="E53" s="20"/>
      <x:c r="F53" s="20"/>
      <x:c r="G53" s="22"/>
      <x:c r="H53" s="23"/>
      <x:c r="I53" s="25" t="str">
        <x:f>IF(COUNTA(B53:H53)=0,"",IF(E53&lt;&gt;"Hours",0,IF(K53&lt;&gt;"OK","n.a.",INDEX('Rates'!$I$8:$I$15,MATCH(F53,'Rates'!$G$8:$G$15,0)))))</x:f>
      </x:c>
      <x:c r="J53" s="24" t="str">
        <x:f>IF(COUNTA(B53:H53)=0,"",IF(K53&lt;&gt;"OK","n.a.",IF(E53="Hours",G53*I53,0)))</x:f>
      </x:c>
      <x:c r="K53" s="11" t="str">
        <x:f>IF(COUNTA(B53:H53)=0,"",IF(B53="","Missing entry ID",IF(COUNTIFS($B$9:$B$258,B53)&lt;&gt;1,"Duplicate entry ID",IF(OR(COUNTBLANK(C53)=1,NOT(ISNUMBER(C53))),"Invalid date",IF(M53=1,"Unmapped client",IF(AND(E53&lt;&gt;"Invoice",E53&lt;&gt;"Direct expense",E53&lt;&gt;"Hours"),"Invalid entry type",IF(E53="Hours",IF(OR(COUNTBLANK(G53)=1,NOT(ISNUMBER(G53)),G53&lt;0),"Invalid hours",IF(OR(COUNTBLANK(H53)=1,NOT(ISNUMBER(H53)),H53&lt;&gt;0),"Hours amount must be 0",IF(F53="","Missing role ID",IF(COUNTIFS('Rates'!$G$8:$G$15,F53)&lt;&gt;1,"Missing/duplicate role",IF(INDEX('Rates'!$J$8:$J$15,MATCH(F53,'Rates'!$G$8:$G$15,0))&lt;&gt;"OK","Invalid rate mapping","OK"))))),IF(OR(COUNTBLANK(H53)=1,NOT(ISNUMBER(H53))),"Invalid amount",IF(OR(COUNTBLANK(G53)=1,NOT(ISNUMBER(G53)),G53&lt;&gt;0,F53&lt;&gt;""),"Use hours 0, role blank","OK")))))))))</x:f>
      </x:c>
      <x:c r="L53" s="2" t="str">
        <x:f>IF(COUNTA(B53:H53)=0,"",IF('Rates'!$D$4&lt;&gt;"OK","n.a.",IF(ISNUMBER(C53),IF(AND(C53&gt;='Rates'!$B$4,C53&lt;'Rates'!$C$4),1,0),0)))</x:f>
      </x:c>
      <x:c r="M53" s="2" t="str">
        <x:f>IF(COUNTA(B53:H53)=0,"",IF(D53="",1,IF(COUNTIFS('Rates'!$B$8:$B$17,D53)&lt;&gt;1,1,IF(INDEX('Rates'!$D$8:$D$17,MATCH(D53,'Rates'!$B$8:$B$17,0))&lt;&gt;"OK",1,0))))</x:f>
      </x:c>
    </x:row>
    <x:row r="54" ht="24" customHeight="1">
      <x:c r="A54" s="2"/>
      <x:c r="B54" s="20"/>
      <x:c r="C54" s="40"/>
      <x:c r="D54" s="20"/>
      <x:c r="E54" s="20"/>
      <x:c r="F54" s="20"/>
      <x:c r="G54" s="22"/>
      <x:c r="H54" s="23"/>
      <x:c r="I54" s="25" t="str">
        <x:f>IF(COUNTA(B54:H54)=0,"",IF(E54&lt;&gt;"Hours",0,IF(K54&lt;&gt;"OK","n.a.",INDEX('Rates'!$I$8:$I$15,MATCH(F54,'Rates'!$G$8:$G$15,0)))))</x:f>
      </x:c>
      <x:c r="J54" s="24" t="str">
        <x:f>IF(COUNTA(B54:H54)=0,"",IF(K54&lt;&gt;"OK","n.a.",IF(E54="Hours",G54*I54,0)))</x:f>
      </x:c>
      <x:c r="K54" s="11" t="str">
        <x:f>IF(COUNTA(B54:H54)=0,"",IF(B54="","Missing entry ID",IF(COUNTIFS($B$9:$B$258,B54)&lt;&gt;1,"Duplicate entry ID",IF(OR(COUNTBLANK(C54)=1,NOT(ISNUMBER(C54))),"Invalid date",IF(M54=1,"Unmapped client",IF(AND(E54&lt;&gt;"Invoice",E54&lt;&gt;"Direct expense",E54&lt;&gt;"Hours"),"Invalid entry type",IF(E54="Hours",IF(OR(COUNTBLANK(G54)=1,NOT(ISNUMBER(G54)),G54&lt;0),"Invalid hours",IF(OR(COUNTBLANK(H54)=1,NOT(ISNUMBER(H54)),H54&lt;&gt;0),"Hours amount must be 0",IF(F54="","Missing role ID",IF(COUNTIFS('Rates'!$G$8:$G$15,F54)&lt;&gt;1,"Missing/duplicate role",IF(INDEX('Rates'!$J$8:$J$15,MATCH(F54,'Rates'!$G$8:$G$15,0))&lt;&gt;"OK","Invalid rate mapping","OK"))))),IF(OR(COUNTBLANK(H54)=1,NOT(ISNUMBER(H54))),"Invalid amount",IF(OR(COUNTBLANK(G54)=1,NOT(ISNUMBER(G54)),G54&lt;&gt;0,F54&lt;&gt;""),"Use hours 0, role blank","OK")))))))))</x:f>
      </x:c>
      <x:c r="L54" s="2" t="str">
        <x:f>IF(COUNTA(B54:H54)=0,"",IF('Rates'!$D$4&lt;&gt;"OK","n.a.",IF(ISNUMBER(C54),IF(AND(C54&gt;='Rates'!$B$4,C54&lt;'Rates'!$C$4),1,0),0)))</x:f>
      </x:c>
      <x:c r="M54" s="2" t="str">
        <x:f>IF(COUNTA(B54:H54)=0,"",IF(D54="",1,IF(COUNTIFS('Rates'!$B$8:$B$17,D54)&lt;&gt;1,1,IF(INDEX('Rates'!$D$8:$D$17,MATCH(D54,'Rates'!$B$8:$B$17,0))&lt;&gt;"OK",1,0))))</x:f>
      </x:c>
    </x:row>
    <x:row r="55" ht="24" customHeight="1">
      <x:c r="A55" s="2"/>
      <x:c r="B55" s="20"/>
      <x:c r="C55" s="40"/>
      <x:c r="D55" s="20"/>
      <x:c r="E55" s="20"/>
      <x:c r="F55" s="20"/>
      <x:c r="G55" s="22"/>
      <x:c r="H55" s="23"/>
      <x:c r="I55" s="25" t="str">
        <x:f>IF(COUNTA(B55:H55)=0,"",IF(E55&lt;&gt;"Hours",0,IF(K55&lt;&gt;"OK","n.a.",INDEX('Rates'!$I$8:$I$15,MATCH(F55,'Rates'!$G$8:$G$15,0)))))</x:f>
      </x:c>
      <x:c r="J55" s="24" t="str">
        <x:f>IF(COUNTA(B55:H55)=0,"",IF(K55&lt;&gt;"OK","n.a.",IF(E55="Hours",G55*I55,0)))</x:f>
      </x:c>
      <x:c r="K55" s="11" t="str">
        <x:f>IF(COUNTA(B55:H55)=0,"",IF(B55="","Missing entry ID",IF(COUNTIFS($B$9:$B$258,B55)&lt;&gt;1,"Duplicate entry ID",IF(OR(COUNTBLANK(C55)=1,NOT(ISNUMBER(C55))),"Invalid date",IF(M55=1,"Unmapped client",IF(AND(E55&lt;&gt;"Invoice",E55&lt;&gt;"Direct expense",E55&lt;&gt;"Hours"),"Invalid entry type",IF(E55="Hours",IF(OR(COUNTBLANK(G55)=1,NOT(ISNUMBER(G55)),G55&lt;0),"Invalid hours",IF(OR(COUNTBLANK(H55)=1,NOT(ISNUMBER(H55)),H55&lt;&gt;0),"Hours amount must be 0",IF(F55="","Missing role ID",IF(COUNTIFS('Rates'!$G$8:$G$15,F55)&lt;&gt;1,"Missing/duplicate role",IF(INDEX('Rates'!$J$8:$J$15,MATCH(F55,'Rates'!$G$8:$G$15,0))&lt;&gt;"OK","Invalid rate mapping","OK"))))),IF(OR(COUNTBLANK(H55)=1,NOT(ISNUMBER(H55))),"Invalid amount",IF(OR(COUNTBLANK(G55)=1,NOT(ISNUMBER(G55)),G55&lt;&gt;0,F55&lt;&gt;""),"Use hours 0, role blank","OK")))))))))</x:f>
      </x:c>
      <x:c r="L55" s="2" t="str">
        <x:f>IF(COUNTA(B55:H55)=0,"",IF('Rates'!$D$4&lt;&gt;"OK","n.a.",IF(ISNUMBER(C55),IF(AND(C55&gt;='Rates'!$B$4,C55&lt;'Rates'!$C$4),1,0),0)))</x:f>
      </x:c>
      <x:c r="M55" s="2" t="str">
        <x:f>IF(COUNTA(B55:H55)=0,"",IF(D55="",1,IF(COUNTIFS('Rates'!$B$8:$B$17,D55)&lt;&gt;1,1,IF(INDEX('Rates'!$D$8:$D$17,MATCH(D55,'Rates'!$B$8:$B$17,0))&lt;&gt;"OK",1,0))))</x:f>
      </x:c>
    </x:row>
    <x:row r="56" ht="24" customHeight="1">
      <x:c r="A56" s="2"/>
      <x:c r="B56" s="20"/>
      <x:c r="C56" s="40"/>
      <x:c r="D56" s="20"/>
      <x:c r="E56" s="20"/>
      <x:c r="F56" s="20"/>
      <x:c r="G56" s="22"/>
      <x:c r="H56" s="23"/>
      <x:c r="I56" s="25" t="str">
        <x:f>IF(COUNTA(B56:H56)=0,"",IF(E56&lt;&gt;"Hours",0,IF(K56&lt;&gt;"OK","n.a.",INDEX('Rates'!$I$8:$I$15,MATCH(F56,'Rates'!$G$8:$G$15,0)))))</x:f>
      </x:c>
      <x:c r="J56" s="24" t="str">
        <x:f>IF(COUNTA(B56:H56)=0,"",IF(K56&lt;&gt;"OK","n.a.",IF(E56="Hours",G56*I56,0)))</x:f>
      </x:c>
      <x:c r="K56" s="11" t="str">
        <x:f>IF(COUNTA(B56:H56)=0,"",IF(B56="","Missing entry ID",IF(COUNTIFS($B$9:$B$258,B56)&lt;&gt;1,"Duplicate entry ID",IF(OR(COUNTBLANK(C56)=1,NOT(ISNUMBER(C56))),"Invalid date",IF(M56=1,"Unmapped client",IF(AND(E56&lt;&gt;"Invoice",E56&lt;&gt;"Direct expense",E56&lt;&gt;"Hours"),"Invalid entry type",IF(E56="Hours",IF(OR(COUNTBLANK(G56)=1,NOT(ISNUMBER(G56)),G56&lt;0),"Invalid hours",IF(OR(COUNTBLANK(H56)=1,NOT(ISNUMBER(H56)),H56&lt;&gt;0),"Hours amount must be 0",IF(F56="","Missing role ID",IF(COUNTIFS('Rates'!$G$8:$G$15,F56)&lt;&gt;1,"Missing/duplicate role",IF(INDEX('Rates'!$J$8:$J$15,MATCH(F56,'Rates'!$G$8:$G$15,0))&lt;&gt;"OK","Invalid rate mapping","OK"))))),IF(OR(COUNTBLANK(H56)=1,NOT(ISNUMBER(H56))),"Invalid amount",IF(OR(COUNTBLANK(G56)=1,NOT(ISNUMBER(G56)),G56&lt;&gt;0,F56&lt;&gt;""),"Use hours 0, role blank","OK")))))))))</x:f>
      </x:c>
      <x:c r="L56" s="2" t="str">
        <x:f>IF(COUNTA(B56:H56)=0,"",IF('Rates'!$D$4&lt;&gt;"OK","n.a.",IF(ISNUMBER(C56),IF(AND(C56&gt;='Rates'!$B$4,C56&lt;'Rates'!$C$4),1,0),0)))</x:f>
      </x:c>
      <x:c r="M56" s="2" t="str">
        <x:f>IF(COUNTA(B56:H56)=0,"",IF(D56="",1,IF(COUNTIFS('Rates'!$B$8:$B$17,D56)&lt;&gt;1,1,IF(INDEX('Rates'!$D$8:$D$17,MATCH(D56,'Rates'!$B$8:$B$17,0))&lt;&gt;"OK",1,0))))</x:f>
      </x:c>
    </x:row>
    <x:row r="57" ht="24" customHeight="1">
      <x:c r="A57" s="2"/>
      <x:c r="B57" s="20"/>
      <x:c r="C57" s="40"/>
      <x:c r="D57" s="20"/>
      <x:c r="E57" s="20"/>
      <x:c r="F57" s="20"/>
      <x:c r="G57" s="22"/>
      <x:c r="H57" s="23"/>
      <x:c r="I57" s="25" t="str">
        <x:f>IF(COUNTA(B57:H57)=0,"",IF(E57&lt;&gt;"Hours",0,IF(K57&lt;&gt;"OK","n.a.",INDEX('Rates'!$I$8:$I$15,MATCH(F57,'Rates'!$G$8:$G$15,0)))))</x:f>
      </x:c>
      <x:c r="J57" s="24" t="str">
        <x:f>IF(COUNTA(B57:H57)=0,"",IF(K57&lt;&gt;"OK","n.a.",IF(E57="Hours",G57*I57,0)))</x:f>
      </x:c>
      <x:c r="K57" s="11" t="str">
        <x:f>IF(COUNTA(B57:H57)=0,"",IF(B57="","Missing entry ID",IF(COUNTIFS($B$9:$B$258,B57)&lt;&gt;1,"Duplicate entry ID",IF(OR(COUNTBLANK(C57)=1,NOT(ISNUMBER(C57))),"Invalid date",IF(M57=1,"Unmapped client",IF(AND(E57&lt;&gt;"Invoice",E57&lt;&gt;"Direct expense",E57&lt;&gt;"Hours"),"Invalid entry type",IF(E57="Hours",IF(OR(COUNTBLANK(G57)=1,NOT(ISNUMBER(G57)),G57&lt;0),"Invalid hours",IF(OR(COUNTBLANK(H57)=1,NOT(ISNUMBER(H57)),H57&lt;&gt;0),"Hours amount must be 0",IF(F57="","Missing role ID",IF(COUNTIFS('Rates'!$G$8:$G$15,F57)&lt;&gt;1,"Missing/duplicate role",IF(INDEX('Rates'!$J$8:$J$15,MATCH(F57,'Rates'!$G$8:$G$15,0))&lt;&gt;"OK","Invalid rate mapping","OK"))))),IF(OR(COUNTBLANK(H57)=1,NOT(ISNUMBER(H57))),"Invalid amount",IF(OR(COUNTBLANK(G57)=1,NOT(ISNUMBER(G57)),G57&lt;&gt;0,F57&lt;&gt;""),"Use hours 0, role blank","OK")))))))))</x:f>
      </x:c>
      <x:c r="L57" s="2" t="str">
        <x:f>IF(COUNTA(B57:H57)=0,"",IF('Rates'!$D$4&lt;&gt;"OK","n.a.",IF(ISNUMBER(C57),IF(AND(C57&gt;='Rates'!$B$4,C57&lt;'Rates'!$C$4),1,0),0)))</x:f>
      </x:c>
      <x:c r="M57" s="2" t="str">
        <x:f>IF(COUNTA(B57:H57)=0,"",IF(D57="",1,IF(COUNTIFS('Rates'!$B$8:$B$17,D57)&lt;&gt;1,1,IF(INDEX('Rates'!$D$8:$D$17,MATCH(D57,'Rates'!$B$8:$B$17,0))&lt;&gt;"OK",1,0))))</x:f>
      </x:c>
    </x:row>
    <x:row r="58" ht="24" customHeight="1">
      <x:c r="A58" s="2"/>
      <x:c r="B58" s="20"/>
      <x:c r="C58" s="40"/>
      <x:c r="D58" s="20"/>
      <x:c r="E58" s="20"/>
      <x:c r="F58" s="20"/>
      <x:c r="G58" s="22"/>
      <x:c r="H58" s="23"/>
      <x:c r="I58" s="25" t="str">
        <x:f>IF(COUNTA(B58:H58)=0,"",IF(E58&lt;&gt;"Hours",0,IF(K58&lt;&gt;"OK","n.a.",INDEX('Rates'!$I$8:$I$15,MATCH(F58,'Rates'!$G$8:$G$15,0)))))</x:f>
      </x:c>
      <x:c r="J58" s="24" t="str">
        <x:f>IF(COUNTA(B58:H58)=0,"",IF(K58&lt;&gt;"OK","n.a.",IF(E58="Hours",G58*I58,0)))</x:f>
      </x:c>
      <x:c r="K58" s="11" t="str">
        <x:f>IF(COUNTA(B58:H58)=0,"",IF(B58="","Missing entry ID",IF(COUNTIFS($B$9:$B$258,B58)&lt;&gt;1,"Duplicate entry ID",IF(OR(COUNTBLANK(C58)=1,NOT(ISNUMBER(C58))),"Invalid date",IF(M58=1,"Unmapped client",IF(AND(E58&lt;&gt;"Invoice",E58&lt;&gt;"Direct expense",E58&lt;&gt;"Hours"),"Invalid entry type",IF(E58="Hours",IF(OR(COUNTBLANK(G58)=1,NOT(ISNUMBER(G58)),G58&lt;0),"Invalid hours",IF(OR(COUNTBLANK(H58)=1,NOT(ISNUMBER(H58)),H58&lt;&gt;0),"Hours amount must be 0",IF(F58="","Missing role ID",IF(COUNTIFS('Rates'!$G$8:$G$15,F58)&lt;&gt;1,"Missing/duplicate role",IF(INDEX('Rates'!$J$8:$J$15,MATCH(F58,'Rates'!$G$8:$G$15,0))&lt;&gt;"OK","Invalid rate mapping","OK"))))),IF(OR(COUNTBLANK(H58)=1,NOT(ISNUMBER(H58))),"Invalid amount",IF(OR(COUNTBLANK(G58)=1,NOT(ISNUMBER(G58)),G58&lt;&gt;0,F58&lt;&gt;""),"Use hours 0, role blank","OK")))))))))</x:f>
      </x:c>
      <x:c r="L58" s="2" t="str">
        <x:f>IF(COUNTA(B58:H58)=0,"",IF('Rates'!$D$4&lt;&gt;"OK","n.a.",IF(ISNUMBER(C58),IF(AND(C58&gt;='Rates'!$B$4,C58&lt;'Rates'!$C$4),1,0),0)))</x:f>
      </x:c>
      <x:c r="M58" s="2" t="str">
        <x:f>IF(COUNTA(B58:H58)=0,"",IF(D58="",1,IF(COUNTIFS('Rates'!$B$8:$B$17,D58)&lt;&gt;1,1,IF(INDEX('Rates'!$D$8:$D$17,MATCH(D58,'Rates'!$B$8:$B$17,0))&lt;&gt;"OK",1,0))))</x:f>
      </x:c>
    </x:row>
    <x:row r="59" ht="24" customHeight="1">
      <x:c r="A59" s="2"/>
      <x:c r="B59" s="20"/>
      <x:c r="C59" s="40"/>
      <x:c r="D59" s="20"/>
      <x:c r="E59" s="20"/>
      <x:c r="F59" s="20"/>
      <x:c r="G59" s="22"/>
      <x:c r="H59" s="23"/>
      <x:c r="I59" s="25" t="str">
        <x:f>IF(COUNTA(B59:H59)=0,"",IF(E59&lt;&gt;"Hours",0,IF(K59&lt;&gt;"OK","n.a.",INDEX('Rates'!$I$8:$I$15,MATCH(F59,'Rates'!$G$8:$G$15,0)))))</x:f>
      </x:c>
      <x:c r="J59" s="24" t="str">
        <x:f>IF(COUNTA(B59:H59)=0,"",IF(K59&lt;&gt;"OK","n.a.",IF(E59="Hours",G59*I59,0)))</x:f>
      </x:c>
      <x:c r="K59" s="11" t="str">
        <x:f>IF(COUNTA(B59:H59)=0,"",IF(B59="","Missing entry ID",IF(COUNTIFS($B$9:$B$258,B59)&lt;&gt;1,"Duplicate entry ID",IF(OR(COUNTBLANK(C59)=1,NOT(ISNUMBER(C59))),"Invalid date",IF(M59=1,"Unmapped client",IF(AND(E59&lt;&gt;"Invoice",E59&lt;&gt;"Direct expense",E59&lt;&gt;"Hours"),"Invalid entry type",IF(E59="Hours",IF(OR(COUNTBLANK(G59)=1,NOT(ISNUMBER(G59)),G59&lt;0),"Invalid hours",IF(OR(COUNTBLANK(H59)=1,NOT(ISNUMBER(H59)),H59&lt;&gt;0),"Hours amount must be 0",IF(F59="","Missing role ID",IF(COUNTIFS('Rates'!$G$8:$G$15,F59)&lt;&gt;1,"Missing/duplicate role",IF(INDEX('Rates'!$J$8:$J$15,MATCH(F59,'Rates'!$G$8:$G$15,0))&lt;&gt;"OK","Invalid rate mapping","OK"))))),IF(OR(COUNTBLANK(H59)=1,NOT(ISNUMBER(H59))),"Invalid amount",IF(OR(COUNTBLANK(G59)=1,NOT(ISNUMBER(G59)),G59&lt;&gt;0,F59&lt;&gt;""),"Use hours 0, role blank","OK")))))))))</x:f>
      </x:c>
      <x:c r="L59" s="2" t="str">
        <x:f>IF(COUNTA(B59:H59)=0,"",IF('Rates'!$D$4&lt;&gt;"OK","n.a.",IF(ISNUMBER(C59),IF(AND(C59&gt;='Rates'!$B$4,C59&lt;'Rates'!$C$4),1,0),0)))</x:f>
      </x:c>
      <x:c r="M59" s="2" t="str">
        <x:f>IF(COUNTA(B59:H59)=0,"",IF(D59="",1,IF(COUNTIFS('Rates'!$B$8:$B$17,D59)&lt;&gt;1,1,IF(INDEX('Rates'!$D$8:$D$17,MATCH(D59,'Rates'!$B$8:$B$17,0))&lt;&gt;"OK",1,0))))</x:f>
      </x:c>
    </x:row>
    <x:row r="60" ht="24" customHeight="1">
      <x:c r="A60" s="2"/>
      <x:c r="B60" s="20"/>
      <x:c r="C60" s="40"/>
      <x:c r="D60" s="20"/>
      <x:c r="E60" s="20"/>
      <x:c r="F60" s="20"/>
      <x:c r="G60" s="22"/>
      <x:c r="H60" s="23"/>
      <x:c r="I60" s="25" t="str">
        <x:f>IF(COUNTA(B60:H60)=0,"",IF(E60&lt;&gt;"Hours",0,IF(K60&lt;&gt;"OK","n.a.",INDEX('Rates'!$I$8:$I$15,MATCH(F60,'Rates'!$G$8:$G$15,0)))))</x:f>
      </x:c>
      <x:c r="J60" s="24" t="str">
        <x:f>IF(COUNTA(B60:H60)=0,"",IF(K60&lt;&gt;"OK","n.a.",IF(E60="Hours",G60*I60,0)))</x:f>
      </x:c>
      <x:c r="K60" s="11" t="str">
        <x:f>IF(COUNTA(B60:H60)=0,"",IF(B60="","Missing entry ID",IF(COUNTIFS($B$9:$B$258,B60)&lt;&gt;1,"Duplicate entry ID",IF(OR(COUNTBLANK(C60)=1,NOT(ISNUMBER(C60))),"Invalid date",IF(M60=1,"Unmapped client",IF(AND(E60&lt;&gt;"Invoice",E60&lt;&gt;"Direct expense",E60&lt;&gt;"Hours"),"Invalid entry type",IF(E60="Hours",IF(OR(COUNTBLANK(G60)=1,NOT(ISNUMBER(G60)),G60&lt;0),"Invalid hours",IF(OR(COUNTBLANK(H60)=1,NOT(ISNUMBER(H60)),H60&lt;&gt;0),"Hours amount must be 0",IF(F60="","Missing role ID",IF(COUNTIFS('Rates'!$G$8:$G$15,F60)&lt;&gt;1,"Missing/duplicate role",IF(INDEX('Rates'!$J$8:$J$15,MATCH(F60,'Rates'!$G$8:$G$15,0))&lt;&gt;"OK","Invalid rate mapping","OK"))))),IF(OR(COUNTBLANK(H60)=1,NOT(ISNUMBER(H60))),"Invalid amount",IF(OR(COUNTBLANK(G60)=1,NOT(ISNUMBER(G60)),G60&lt;&gt;0,F60&lt;&gt;""),"Use hours 0, role blank","OK")))))))))</x:f>
      </x:c>
      <x:c r="L60" s="2" t="str">
        <x:f>IF(COUNTA(B60:H60)=0,"",IF('Rates'!$D$4&lt;&gt;"OK","n.a.",IF(ISNUMBER(C60),IF(AND(C60&gt;='Rates'!$B$4,C60&lt;'Rates'!$C$4),1,0),0)))</x:f>
      </x:c>
      <x:c r="M60" s="2" t="str">
        <x:f>IF(COUNTA(B60:H60)=0,"",IF(D60="",1,IF(COUNTIFS('Rates'!$B$8:$B$17,D60)&lt;&gt;1,1,IF(INDEX('Rates'!$D$8:$D$17,MATCH(D60,'Rates'!$B$8:$B$17,0))&lt;&gt;"OK",1,0))))</x:f>
      </x:c>
    </x:row>
    <x:row r="61" ht="24" customHeight="1">
      <x:c r="A61" s="2"/>
      <x:c r="B61" s="20"/>
      <x:c r="C61" s="40"/>
      <x:c r="D61" s="20"/>
      <x:c r="E61" s="20"/>
      <x:c r="F61" s="20"/>
      <x:c r="G61" s="22"/>
      <x:c r="H61" s="23"/>
      <x:c r="I61" s="25" t="str">
        <x:f>IF(COUNTA(B61:H61)=0,"",IF(E61&lt;&gt;"Hours",0,IF(K61&lt;&gt;"OK","n.a.",INDEX('Rates'!$I$8:$I$15,MATCH(F61,'Rates'!$G$8:$G$15,0)))))</x:f>
      </x:c>
      <x:c r="J61" s="24" t="str">
        <x:f>IF(COUNTA(B61:H61)=0,"",IF(K61&lt;&gt;"OK","n.a.",IF(E61="Hours",G61*I61,0)))</x:f>
      </x:c>
      <x:c r="K61" s="11" t="str">
        <x:f>IF(COUNTA(B61:H61)=0,"",IF(B61="","Missing entry ID",IF(COUNTIFS($B$9:$B$258,B61)&lt;&gt;1,"Duplicate entry ID",IF(OR(COUNTBLANK(C61)=1,NOT(ISNUMBER(C61))),"Invalid date",IF(M61=1,"Unmapped client",IF(AND(E61&lt;&gt;"Invoice",E61&lt;&gt;"Direct expense",E61&lt;&gt;"Hours"),"Invalid entry type",IF(E61="Hours",IF(OR(COUNTBLANK(G61)=1,NOT(ISNUMBER(G61)),G61&lt;0),"Invalid hours",IF(OR(COUNTBLANK(H61)=1,NOT(ISNUMBER(H61)),H61&lt;&gt;0),"Hours amount must be 0",IF(F61="","Missing role ID",IF(COUNTIFS('Rates'!$G$8:$G$15,F61)&lt;&gt;1,"Missing/duplicate role",IF(INDEX('Rates'!$J$8:$J$15,MATCH(F61,'Rates'!$G$8:$G$15,0))&lt;&gt;"OK","Invalid rate mapping","OK"))))),IF(OR(COUNTBLANK(H61)=1,NOT(ISNUMBER(H61))),"Invalid amount",IF(OR(COUNTBLANK(G61)=1,NOT(ISNUMBER(G61)),G61&lt;&gt;0,F61&lt;&gt;""),"Use hours 0, role blank","OK")))))))))</x:f>
      </x:c>
      <x:c r="L61" s="2" t="str">
        <x:f>IF(COUNTA(B61:H61)=0,"",IF('Rates'!$D$4&lt;&gt;"OK","n.a.",IF(ISNUMBER(C61),IF(AND(C61&gt;='Rates'!$B$4,C61&lt;'Rates'!$C$4),1,0),0)))</x:f>
      </x:c>
      <x:c r="M61" s="2" t="str">
        <x:f>IF(COUNTA(B61:H61)=0,"",IF(D61="",1,IF(COUNTIFS('Rates'!$B$8:$B$17,D61)&lt;&gt;1,1,IF(INDEX('Rates'!$D$8:$D$17,MATCH(D61,'Rates'!$B$8:$B$17,0))&lt;&gt;"OK",1,0))))</x:f>
      </x:c>
    </x:row>
    <x:row r="62" ht="24" customHeight="1">
      <x:c r="A62" s="2"/>
      <x:c r="B62" s="20"/>
      <x:c r="C62" s="40"/>
      <x:c r="D62" s="20"/>
      <x:c r="E62" s="20"/>
      <x:c r="F62" s="20"/>
      <x:c r="G62" s="22"/>
      <x:c r="H62" s="23"/>
      <x:c r="I62" s="25" t="str">
        <x:f>IF(COUNTA(B62:H62)=0,"",IF(E62&lt;&gt;"Hours",0,IF(K62&lt;&gt;"OK","n.a.",INDEX('Rates'!$I$8:$I$15,MATCH(F62,'Rates'!$G$8:$G$15,0)))))</x:f>
      </x:c>
      <x:c r="J62" s="24" t="str">
        <x:f>IF(COUNTA(B62:H62)=0,"",IF(K62&lt;&gt;"OK","n.a.",IF(E62="Hours",G62*I62,0)))</x:f>
      </x:c>
      <x:c r="K62" s="11" t="str">
        <x:f>IF(COUNTA(B62:H62)=0,"",IF(B62="","Missing entry ID",IF(COUNTIFS($B$9:$B$258,B62)&lt;&gt;1,"Duplicate entry ID",IF(OR(COUNTBLANK(C62)=1,NOT(ISNUMBER(C62))),"Invalid date",IF(M62=1,"Unmapped client",IF(AND(E62&lt;&gt;"Invoice",E62&lt;&gt;"Direct expense",E62&lt;&gt;"Hours"),"Invalid entry type",IF(E62="Hours",IF(OR(COUNTBLANK(G62)=1,NOT(ISNUMBER(G62)),G62&lt;0),"Invalid hours",IF(OR(COUNTBLANK(H62)=1,NOT(ISNUMBER(H62)),H62&lt;&gt;0),"Hours amount must be 0",IF(F62="","Missing role ID",IF(COUNTIFS('Rates'!$G$8:$G$15,F62)&lt;&gt;1,"Missing/duplicate role",IF(INDEX('Rates'!$J$8:$J$15,MATCH(F62,'Rates'!$G$8:$G$15,0))&lt;&gt;"OK","Invalid rate mapping","OK"))))),IF(OR(COUNTBLANK(H62)=1,NOT(ISNUMBER(H62))),"Invalid amount",IF(OR(COUNTBLANK(G62)=1,NOT(ISNUMBER(G62)),G62&lt;&gt;0,F62&lt;&gt;""),"Use hours 0, role blank","OK")))))))))</x:f>
      </x:c>
      <x:c r="L62" s="2" t="str">
        <x:f>IF(COUNTA(B62:H62)=0,"",IF('Rates'!$D$4&lt;&gt;"OK","n.a.",IF(ISNUMBER(C62),IF(AND(C62&gt;='Rates'!$B$4,C62&lt;'Rates'!$C$4),1,0),0)))</x:f>
      </x:c>
      <x:c r="M62" s="2" t="str">
        <x:f>IF(COUNTA(B62:H62)=0,"",IF(D62="",1,IF(COUNTIFS('Rates'!$B$8:$B$17,D62)&lt;&gt;1,1,IF(INDEX('Rates'!$D$8:$D$17,MATCH(D62,'Rates'!$B$8:$B$17,0))&lt;&gt;"OK",1,0))))</x:f>
      </x:c>
    </x:row>
    <x:row r="63" ht="24" customHeight="1">
      <x:c r="A63" s="2"/>
      <x:c r="B63" s="20"/>
      <x:c r="C63" s="40"/>
      <x:c r="D63" s="20"/>
      <x:c r="E63" s="20"/>
      <x:c r="F63" s="20"/>
      <x:c r="G63" s="22"/>
      <x:c r="H63" s="23"/>
      <x:c r="I63" s="25" t="str">
        <x:f>IF(COUNTA(B63:H63)=0,"",IF(E63&lt;&gt;"Hours",0,IF(K63&lt;&gt;"OK","n.a.",INDEX('Rates'!$I$8:$I$15,MATCH(F63,'Rates'!$G$8:$G$15,0)))))</x:f>
      </x:c>
      <x:c r="J63" s="24" t="str">
        <x:f>IF(COUNTA(B63:H63)=0,"",IF(K63&lt;&gt;"OK","n.a.",IF(E63="Hours",G63*I63,0)))</x:f>
      </x:c>
      <x:c r="K63" s="11" t="str">
        <x:f>IF(COUNTA(B63:H63)=0,"",IF(B63="","Missing entry ID",IF(COUNTIFS($B$9:$B$258,B63)&lt;&gt;1,"Duplicate entry ID",IF(OR(COUNTBLANK(C63)=1,NOT(ISNUMBER(C63))),"Invalid date",IF(M63=1,"Unmapped client",IF(AND(E63&lt;&gt;"Invoice",E63&lt;&gt;"Direct expense",E63&lt;&gt;"Hours"),"Invalid entry type",IF(E63="Hours",IF(OR(COUNTBLANK(G63)=1,NOT(ISNUMBER(G63)),G63&lt;0),"Invalid hours",IF(OR(COUNTBLANK(H63)=1,NOT(ISNUMBER(H63)),H63&lt;&gt;0),"Hours amount must be 0",IF(F63="","Missing role ID",IF(COUNTIFS('Rates'!$G$8:$G$15,F63)&lt;&gt;1,"Missing/duplicate role",IF(INDEX('Rates'!$J$8:$J$15,MATCH(F63,'Rates'!$G$8:$G$15,0))&lt;&gt;"OK","Invalid rate mapping","OK"))))),IF(OR(COUNTBLANK(H63)=1,NOT(ISNUMBER(H63))),"Invalid amount",IF(OR(COUNTBLANK(G63)=1,NOT(ISNUMBER(G63)),G63&lt;&gt;0,F63&lt;&gt;""),"Use hours 0, role blank","OK")))))))))</x:f>
      </x:c>
      <x:c r="L63" s="2" t="str">
        <x:f>IF(COUNTA(B63:H63)=0,"",IF('Rates'!$D$4&lt;&gt;"OK","n.a.",IF(ISNUMBER(C63),IF(AND(C63&gt;='Rates'!$B$4,C63&lt;'Rates'!$C$4),1,0),0)))</x:f>
      </x:c>
      <x:c r="M63" s="2" t="str">
        <x:f>IF(COUNTA(B63:H63)=0,"",IF(D63="",1,IF(COUNTIFS('Rates'!$B$8:$B$17,D63)&lt;&gt;1,1,IF(INDEX('Rates'!$D$8:$D$17,MATCH(D63,'Rates'!$B$8:$B$17,0))&lt;&gt;"OK",1,0))))</x:f>
      </x:c>
    </x:row>
    <x:row r="64" ht="24" customHeight="1">
      <x:c r="A64" s="2"/>
      <x:c r="B64" s="20"/>
      <x:c r="C64" s="40"/>
      <x:c r="D64" s="20"/>
      <x:c r="E64" s="20"/>
      <x:c r="F64" s="20"/>
      <x:c r="G64" s="22"/>
      <x:c r="H64" s="23"/>
      <x:c r="I64" s="25" t="str">
        <x:f>IF(COUNTA(B64:H64)=0,"",IF(E64&lt;&gt;"Hours",0,IF(K64&lt;&gt;"OK","n.a.",INDEX('Rates'!$I$8:$I$15,MATCH(F64,'Rates'!$G$8:$G$15,0)))))</x:f>
      </x:c>
      <x:c r="J64" s="24" t="str">
        <x:f>IF(COUNTA(B64:H64)=0,"",IF(K64&lt;&gt;"OK","n.a.",IF(E64="Hours",G64*I64,0)))</x:f>
      </x:c>
      <x:c r="K64" s="11" t="str">
        <x:f>IF(COUNTA(B64:H64)=0,"",IF(B64="","Missing entry ID",IF(COUNTIFS($B$9:$B$258,B64)&lt;&gt;1,"Duplicate entry ID",IF(OR(COUNTBLANK(C64)=1,NOT(ISNUMBER(C64))),"Invalid date",IF(M64=1,"Unmapped client",IF(AND(E64&lt;&gt;"Invoice",E64&lt;&gt;"Direct expense",E64&lt;&gt;"Hours"),"Invalid entry type",IF(E64="Hours",IF(OR(COUNTBLANK(G64)=1,NOT(ISNUMBER(G64)),G64&lt;0),"Invalid hours",IF(OR(COUNTBLANK(H64)=1,NOT(ISNUMBER(H64)),H64&lt;&gt;0),"Hours amount must be 0",IF(F64="","Missing role ID",IF(COUNTIFS('Rates'!$G$8:$G$15,F64)&lt;&gt;1,"Missing/duplicate role",IF(INDEX('Rates'!$J$8:$J$15,MATCH(F64,'Rates'!$G$8:$G$15,0))&lt;&gt;"OK","Invalid rate mapping","OK"))))),IF(OR(COUNTBLANK(H64)=1,NOT(ISNUMBER(H64))),"Invalid amount",IF(OR(COUNTBLANK(G64)=1,NOT(ISNUMBER(G64)),G64&lt;&gt;0,F64&lt;&gt;""),"Use hours 0, role blank","OK")))))))))</x:f>
      </x:c>
      <x:c r="L64" s="2" t="str">
        <x:f>IF(COUNTA(B64:H64)=0,"",IF('Rates'!$D$4&lt;&gt;"OK","n.a.",IF(ISNUMBER(C64),IF(AND(C64&gt;='Rates'!$B$4,C64&lt;'Rates'!$C$4),1,0),0)))</x:f>
      </x:c>
      <x:c r="M64" s="2" t="str">
        <x:f>IF(COUNTA(B64:H64)=0,"",IF(D64="",1,IF(COUNTIFS('Rates'!$B$8:$B$17,D64)&lt;&gt;1,1,IF(INDEX('Rates'!$D$8:$D$17,MATCH(D64,'Rates'!$B$8:$B$17,0))&lt;&gt;"OK",1,0))))</x:f>
      </x:c>
    </x:row>
    <x:row r="65" ht="24" customHeight="1">
      <x:c r="A65" s="2"/>
      <x:c r="B65" s="20"/>
      <x:c r="C65" s="40"/>
      <x:c r="D65" s="20"/>
      <x:c r="E65" s="20"/>
      <x:c r="F65" s="20"/>
      <x:c r="G65" s="22"/>
      <x:c r="H65" s="23"/>
      <x:c r="I65" s="25" t="str">
        <x:f>IF(COUNTA(B65:H65)=0,"",IF(E65&lt;&gt;"Hours",0,IF(K65&lt;&gt;"OK","n.a.",INDEX('Rates'!$I$8:$I$15,MATCH(F65,'Rates'!$G$8:$G$15,0)))))</x:f>
      </x:c>
      <x:c r="J65" s="24" t="str">
        <x:f>IF(COUNTA(B65:H65)=0,"",IF(K65&lt;&gt;"OK","n.a.",IF(E65="Hours",G65*I65,0)))</x:f>
      </x:c>
      <x:c r="K65" s="11" t="str">
        <x:f>IF(COUNTA(B65:H65)=0,"",IF(B65="","Missing entry ID",IF(COUNTIFS($B$9:$B$258,B65)&lt;&gt;1,"Duplicate entry ID",IF(OR(COUNTBLANK(C65)=1,NOT(ISNUMBER(C65))),"Invalid date",IF(M65=1,"Unmapped client",IF(AND(E65&lt;&gt;"Invoice",E65&lt;&gt;"Direct expense",E65&lt;&gt;"Hours"),"Invalid entry type",IF(E65="Hours",IF(OR(COUNTBLANK(G65)=1,NOT(ISNUMBER(G65)),G65&lt;0),"Invalid hours",IF(OR(COUNTBLANK(H65)=1,NOT(ISNUMBER(H65)),H65&lt;&gt;0),"Hours amount must be 0",IF(F65="","Missing role ID",IF(COUNTIFS('Rates'!$G$8:$G$15,F65)&lt;&gt;1,"Missing/duplicate role",IF(INDEX('Rates'!$J$8:$J$15,MATCH(F65,'Rates'!$G$8:$G$15,0))&lt;&gt;"OK","Invalid rate mapping","OK"))))),IF(OR(COUNTBLANK(H65)=1,NOT(ISNUMBER(H65))),"Invalid amount",IF(OR(COUNTBLANK(G65)=1,NOT(ISNUMBER(G65)),G65&lt;&gt;0,F65&lt;&gt;""),"Use hours 0, role blank","OK")))))))))</x:f>
      </x:c>
      <x:c r="L65" s="2" t="str">
        <x:f>IF(COUNTA(B65:H65)=0,"",IF('Rates'!$D$4&lt;&gt;"OK","n.a.",IF(ISNUMBER(C65),IF(AND(C65&gt;='Rates'!$B$4,C65&lt;'Rates'!$C$4),1,0),0)))</x:f>
      </x:c>
      <x:c r="M65" s="2" t="str">
        <x:f>IF(COUNTA(B65:H65)=0,"",IF(D65="",1,IF(COUNTIFS('Rates'!$B$8:$B$17,D65)&lt;&gt;1,1,IF(INDEX('Rates'!$D$8:$D$17,MATCH(D65,'Rates'!$B$8:$B$17,0))&lt;&gt;"OK",1,0))))</x:f>
      </x:c>
    </x:row>
    <x:row r="66" ht="24" customHeight="1">
      <x:c r="A66" s="2"/>
      <x:c r="B66" s="20"/>
      <x:c r="C66" s="40"/>
      <x:c r="D66" s="20"/>
      <x:c r="E66" s="20"/>
      <x:c r="F66" s="20"/>
      <x:c r="G66" s="22"/>
      <x:c r="H66" s="23"/>
      <x:c r="I66" s="25" t="str">
        <x:f>IF(COUNTA(B66:H66)=0,"",IF(E66&lt;&gt;"Hours",0,IF(K66&lt;&gt;"OK","n.a.",INDEX('Rates'!$I$8:$I$15,MATCH(F66,'Rates'!$G$8:$G$15,0)))))</x:f>
      </x:c>
      <x:c r="J66" s="24" t="str">
        <x:f>IF(COUNTA(B66:H66)=0,"",IF(K66&lt;&gt;"OK","n.a.",IF(E66="Hours",G66*I66,0)))</x:f>
      </x:c>
      <x:c r="K66" s="11" t="str">
        <x:f>IF(COUNTA(B66:H66)=0,"",IF(B66="","Missing entry ID",IF(COUNTIFS($B$9:$B$258,B66)&lt;&gt;1,"Duplicate entry ID",IF(OR(COUNTBLANK(C66)=1,NOT(ISNUMBER(C66))),"Invalid date",IF(M66=1,"Unmapped client",IF(AND(E66&lt;&gt;"Invoice",E66&lt;&gt;"Direct expense",E66&lt;&gt;"Hours"),"Invalid entry type",IF(E66="Hours",IF(OR(COUNTBLANK(G66)=1,NOT(ISNUMBER(G66)),G66&lt;0),"Invalid hours",IF(OR(COUNTBLANK(H66)=1,NOT(ISNUMBER(H66)),H66&lt;&gt;0),"Hours amount must be 0",IF(F66="","Missing role ID",IF(COUNTIFS('Rates'!$G$8:$G$15,F66)&lt;&gt;1,"Missing/duplicate role",IF(INDEX('Rates'!$J$8:$J$15,MATCH(F66,'Rates'!$G$8:$G$15,0))&lt;&gt;"OK","Invalid rate mapping","OK"))))),IF(OR(COUNTBLANK(H66)=1,NOT(ISNUMBER(H66))),"Invalid amount",IF(OR(COUNTBLANK(G66)=1,NOT(ISNUMBER(G66)),G66&lt;&gt;0,F66&lt;&gt;""),"Use hours 0, role blank","OK")))))))))</x:f>
      </x:c>
      <x:c r="L66" s="2" t="str">
        <x:f>IF(COUNTA(B66:H66)=0,"",IF('Rates'!$D$4&lt;&gt;"OK","n.a.",IF(ISNUMBER(C66),IF(AND(C66&gt;='Rates'!$B$4,C66&lt;'Rates'!$C$4),1,0),0)))</x:f>
      </x:c>
      <x:c r="M66" s="2" t="str">
        <x:f>IF(COUNTA(B66:H66)=0,"",IF(D66="",1,IF(COUNTIFS('Rates'!$B$8:$B$17,D66)&lt;&gt;1,1,IF(INDEX('Rates'!$D$8:$D$17,MATCH(D66,'Rates'!$B$8:$B$17,0))&lt;&gt;"OK",1,0))))</x:f>
      </x:c>
    </x:row>
    <x:row r="67" ht="24" customHeight="1">
      <x:c r="A67" s="2"/>
      <x:c r="B67" s="20"/>
      <x:c r="C67" s="40"/>
      <x:c r="D67" s="20"/>
      <x:c r="E67" s="20"/>
      <x:c r="F67" s="20"/>
      <x:c r="G67" s="22"/>
      <x:c r="H67" s="23"/>
      <x:c r="I67" s="25" t="str">
        <x:f>IF(COUNTA(B67:H67)=0,"",IF(E67&lt;&gt;"Hours",0,IF(K67&lt;&gt;"OK","n.a.",INDEX('Rates'!$I$8:$I$15,MATCH(F67,'Rates'!$G$8:$G$15,0)))))</x:f>
      </x:c>
      <x:c r="J67" s="24" t="str">
        <x:f>IF(COUNTA(B67:H67)=0,"",IF(K67&lt;&gt;"OK","n.a.",IF(E67="Hours",G67*I67,0)))</x:f>
      </x:c>
      <x:c r="K67" s="11" t="str">
        <x:f>IF(COUNTA(B67:H67)=0,"",IF(B67="","Missing entry ID",IF(COUNTIFS($B$9:$B$258,B67)&lt;&gt;1,"Duplicate entry ID",IF(OR(COUNTBLANK(C67)=1,NOT(ISNUMBER(C67))),"Invalid date",IF(M67=1,"Unmapped client",IF(AND(E67&lt;&gt;"Invoice",E67&lt;&gt;"Direct expense",E67&lt;&gt;"Hours"),"Invalid entry type",IF(E67="Hours",IF(OR(COUNTBLANK(G67)=1,NOT(ISNUMBER(G67)),G67&lt;0),"Invalid hours",IF(OR(COUNTBLANK(H67)=1,NOT(ISNUMBER(H67)),H67&lt;&gt;0),"Hours amount must be 0",IF(F67="","Missing role ID",IF(COUNTIFS('Rates'!$G$8:$G$15,F67)&lt;&gt;1,"Missing/duplicate role",IF(INDEX('Rates'!$J$8:$J$15,MATCH(F67,'Rates'!$G$8:$G$15,0))&lt;&gt;"OK","Invalid rate mapping","OK"))))),IF(OR(COUNTBLANK(H67)=1,NOT(ISNUMBER(H67))),"Invalid amount",IF(OR(COUNTBLANK(G67)=1,NOT(ISNUMBER(G67)),G67&lt;&gt;0,F67&lt;&gt;""),"Use hours 0, role blank","OK")))))))))</x:f>
      </x:c>
      <x:c r="L67" s="2" t="str">
        <x:f>IF(COUNTA(B67:H67)=0,"",IF('Rates'!$D$4&lt;&gt;"OK","n.a.",IF(ISNUMBER(C67),IF(AND(C67&gt;='Rates'!$B$4,C67&lt;'Rates'!$C$4),1,0),0)))</x:f>
      </x:c>
      <x:c r="M67" s="2" t="str">
        <x:f>IF(COUNTA(B67:H67)=0,"",IF(D67="",1,IF(COUNTIFS('Rates'!$B$8:$B$17,D67)&lt;&gt;1,1,IF(INDEX('Rates'!$D$8:$D$17,MATCH(D67,'Rates'!$B$8:$B$17,0))&lt;&gt;"OK",1,0))))</x:f>
      </x:c>
    </x:row>
    <x:row r="68" ht="24" customHeight="1">
      <x:c r="A68" s="2"/>
      <x:c r="B68" s="20"/>
      <x:c r="C68" s="40"/>
      <x:c r="D68" s="20"/>
      <x:c r="E68" s="20"/>
      <x:c r="F68" s="20"/>
      <x:c r="G68" s="22"/>
      <x:c r="H68" s="23"/>
      <x:c r="I68" s="25" t="str">
        <x:f>IF(COUNTA(B68:H68)=0,"",IF(E68&lt;&gt;"Hours",0,IF(K68&lt;&gt;"OK","n.a.",INDEX('Rates'!$I$8:$I$15,MATCH(F68,'Rates'!$G$8:$G$15,0)))))</x:f>
      </x:c>
      <x:c r="J68" s="24" t="str">
        <x:f>IF(COUNTA(B68:H68)=0,"",IF(K68&lt;&gt;"OK","n.a.",IF(E68="Hours",G68*I68,0)))</x:f>
      </x:c>
      <x:c r="K68" s="11" t="str">
        <x:f>IF(COUNTA(B68:H68)=0,"",IF(B68="","Missing entry ID",IF(COUNTIFS($B$9:$B$258,B68)&lt;&gt;1,"Duplicate entry ID",IF(OR(COUNTBLANK(C68)=1,NOT(ISNUMBER(C68))),"Invalid date",IF(M68=1,"Unmapped client",IF(AND(E68&lt;&gt;"Invoice",E68&lt;&gt;"Direct expense",E68&lt;&gt;"Hours"),"Invalid entry type",IF(E68="Hours",IF(OR(COUNTBLANK(G68)=1,NOT(ISNUMBER(G68)),G68&lt;0),"Invalid hours",IF(OR(COUNTBLANK(H68)=1,NOT(ISNUMBER(H68)),H68&lt;&gt;0),"Hours amount must be 0",IF(F68="","Missing role ID",IF(COUNTIFS('Rates'!$G$8:$G$15,F68)&lt;&gt;1,"Missing/duplicate role",IF(INDEX('Rates'!$J$8:$J$15,MATCH(F68,'Rates'!$G$8:$G$15,0))&lt;&gt;"OK","Invalid rate mapping","OK"))))),IF(OR(COUNTBLANK(H68)=1,NOT(ISNUMBER(H68))),"Invalid amount",IF(OR(COUNTBLANK(G68)=1,NOT(ISNUMBER(G68)),G68&lt;&gt;0,F68&lt;&gt;""),"Use hours 0, role blank","OK")))))))))</x:f>
      </x:c>
      <x:c r="L68" s="2" t="str">
        <x:f>IF(COUNTA(B68:H68)=0,"",IF('Rates'!$D$4&lt;&gt;"OK","n.a.",IF(ISNUMBER(C68),IF(AND(C68&gt;='Rates'!$B$4,C68&lt;'Rates'!$C$4),1,0),0)))</x:f>
      </x:c>
      <x:c r="M68" s="2" t="str">
        <x:f>IF(COUNTA(B68:H68)=0,"",IF(D68="",1,IF(COUNTIFS('Rates'!$B$8:$B$17,D68)&lt;&gt;1,1,IF(INDEX('Rates'!$D$8:$D$17,MATCH(D68,'Rates'!$B$8:$B$17,0))&lt;&gt;"OK",1,0))))</x:f>
      </x:c>
    </x:row>
    <x:row r="69" ht="24" customHeight="1">
      <x:c r="A69" s="2"/>
      <x:c r="B69" s="20"/>
      <x:c r="C69" s="40"/>
      <x:c r="D69" s="20"/>
      <x:c r="E69" s="20"/>
      <x:c r="F69" s="20"/>
      <x:c r="G69" s="22"/>
      <x:c r="H69" s="23"/>
      <x:c r="I69" s="25" t="str">
        <x:f>IF(COUNTA(B69:H69)=0,"",IF(E69&lt;&gt;"Hours",0,IF(K69&lt;&gt;"OK","n.a.",INDEX('Rates'!$I$8:$I$15,MATCH(F69,'Rates'!$G$8:$G$15,0)))))</x:f>
      </x:c>
      <x:c r="J69" s="24" t="str">
        <x:f>IF(COUNTA(B69:H69)=0,"",IF(K69&lt;&gt;"OK","n.a.",IF(E69="Hours",G69*I69,0)))</x:f>
      </x:c>
      <x:c r="K69" s="11" t="str">
        <x:f>IF(COUNTA(B69:H69)=0,"",IF(B69="","Missing entry ID",IF(COUNTIFS($B$9:$B$258,B69)&lt;&gt;1,"Duplicate entry ID",IF(OR(COUNTBLANK(C69)=1,NOT(ISNUMBER(C69))),"Invalid date",IF(M69=1,"Unmapped client",IF(AND(E69&lt;&gt;"Invoice",E69&lt;&gt;"Direct expense",E69&lt;&gt;"Hours"),"Invalid entry type",IF(E69="Hours",IF(OR(COUNTBLANK(G69)=1,NOT(ISNUMBER(G69)),G69&lt;0),"Invalid hours",IF(OR(COUNTBLANK(H69)=1,NOT(ISNUMBER(H69)),H69&lt;&gt;0),"Hours amount must be 0",IF(F69="","Missing role ID",IF(COUNTIFS('Rates'!$G$8:$G$15,F69)&lt;&gt;1,"Missing/duplicate role",IF(INDEX('Rates'!$J$8:$J$15,MATCH(F69,'Rates'!$G$8:$G$15,0))&lt;&gt;"OK","Invalid rate mapping","OK"))))),IF(OR(COUNTBLANK(H69)=1,NOT(ISNUMBER(H69))),"Invalid amount",IF(OR(COUNTBLANK(G69)=1,NOT(ISNUMBER(G69)),G69&lt;&gt;0,F69&lt;&gt;""),"Use hours 0, role blank","OK")))))))))</x:f>
      </x:c>
      <x:c r="L69" s="2" t="str">
        <x:f>IF(COUNTA(B69:H69)=0,"",IF('Rates'!$D$4&lt;&gt;"OK","n.a.",IF(ISNUMBER(C69),IF(AND(C69&gt;='Rates'!$B$4,C69&lt;'Rates'!$C$4),1,0),0)))</x:f>
      </x:c>
      <x:c r="M69" s="2" t="str">
        <x:f>IF(COUNTA(B69:H69)=0,"",IF(D69="",1,IF(COUNTIFS('Rates'!$B$8:$B$17,D69)&lt;&gt;1,1,IF(INDEX('Rates'!$D$8:$D$17,MATCH(D69,'Rates'!$B$8:$B$17,0))&lt;&gt;"OK",1,0))))</x:f>
      </x:c>
    </x:row>
    <x:row r="70" ht="24" customHeight="1">
      <x:c r="A70" s="2"/>
      <x:c r="B70" s="20"/>
      <x:c r="C70" s="40"/>
      <x:c r="D70" s="20"/>
      <x:c r="E70" s="20"/>
      <x:c r="F70" s="20"/>
      <x:c r="G70" s="22"/>
      <x:c r="H70" s="23"/>
      <x:c r="I70" s="25" t="str">
        <x:f>IF(COUNTA(B70:H70)=0,"",IF(E70&lt;&gt;"Hours",0,IF(K70&lt;&gt;"OK","n.a.",INDEX('Rates'!$I$8:$I$15,MATCH(F70,'Rates'!$G$8:$G$15,0)))))</x:f>
      </x:c>
      <x:c r="J70" s="24" t="str">
        <x:f>IF(COUNTA(B70:H70)=0,"",IF(K70&lt;&gt;"OK","n.a.",IF(E70="Hours",G70*I70,0)))</x:f>
      </x:c>
      <x:c r="K70" s="11" t="str">
        <x:f>IF(COUNTA(B70:H70)=0,"",IF(B70="","Missing entry ID",IF(COUNTIFS($B$9:$B$258,B70)&lt;&gt;1,"Duplicate entry ID",IF(OR(COUNTBLANK(C70)=1,NOT(ISNUMBER(C70))),"Invalid date",IF(M70=1,"Unmapped client",IF(AND(E70&lt;&gt;"Invoice",E70&lt;&gt;"Direct expense",E70&lt;&gt;"Hours"),"Invalid entry type",IF(E70="Hours",IF(OR(COUNTBLANK(G70)=1,NOT(ISNUMBER(G70)),G70&lt;0),"Invalid hours",IF(OR(COUNTBLANK(H70)=1,NOT(ISNUMBER(H70)),H70&lt;&gt;0),"Hours amount must be 0",IF(F70="","Missing role ID",IF(COUNTIFS('Rates'!$G$8:$G$15,F70)&lt;&gt;1,"Missing/duplicate role",IF(INDEX('Rates'!$J$8:$J$15,MATCH(F70,'Rates'!$G$8:$G$15,0))&lt;&gt;"OK","Invalid rate mapping","OK"))))),IF(OR(COUNTBLANK(H70)=1,NOT(ISNUMBER(H70))),"Invalid amount",IF(OR(COUNTBLANK(G70)=1,NOT(ISNUMBER(G70)),G70&lt;&gt;0,F70&lt;&gt;""),"Use hours 0, role blank","OK")))))))))</x:f>
      </x:c>
      <x:c r="L70" s="2" t="str">
        <x:f>IF(COUNTA(B70:H70)=0,"",IF('Rates'!$D$4&lt;&gt;"OK","n.a.",IF(ISNUMBER(C70),IF(AND(C70&gt;='Rates'!$B$4,C70&lt;'Rates'!$C$4),1,0),0)))</x:f>
      </x:c>
      <x:c r="M70" s="2" t="str">
        <x:f>IF(COUNTA(B70:H70)=0,"",IF(D70="",1,IF(COUNTIFS('Rates'!$B$8:$B$17,D70)&lt;&gt;1,1,IF(INDEX('Rates'!$D$8:$D$17,MATCH(D70,'Rates'!$B$8:$B$17,0))&lt;&gt;"OK",1,0))))</x:f>
      </x:c>
    </x:row>
    <x:row r="71" ht="24" customHeight="1">
      <x:c r="A71" s="2"/>
      <x:c r="B71" s="20"/>
      <x:c r="C71" s="40"/>
      <x:c r="D71" s="20"/>
      <x:c r="E71" s="20"/>
      <x:c r="F71" s="20"/>
      <x:c r="G71" s="22"/>
      <x:c r="H71" s="23"/>
      <x:c r="I71" s="25" t="str">
        <x:f>IF(COUNTA(B71:H71)=0,"",IF(E71&lt;&gt;"Hours",0,IF(K71&lt;&gt;"OK","n.a.",INDEX('Rates'!$I$8:$I$15,MATCH(F71,'Rates'!$G$8:$G$15,0)))))</x:f>
      </x:c>
      <x:c r="J71" s="24" t="str">
        <x:f>IF(COUNTA(B71:H71)=0,"",IF(K71&lt;&gt;"OK","n.a.",IF(E71="Hours",G71*I71,0)))</x:f>
      </x:c>
      <x:c r="K71" s="11" t="str">
        <x:f>IF(COUNTA(B71:H71)=0,"",IF(B71="","Missing entry ID",IF(COUNTIFS($B$9:$B$258,B71)&lt;&gt;1,"Duplicate entry ID",IF(OR(COUNTBLANK(C71)=1,NOT(ISNUMBER(C71))),"Invalid date",IF(M71=1,"Unmapped client",IF(AND(E71&lt;&gt;"Invoice",E71&lt;&gt;"Direct expense",E71&lt;&gt;"Hours"),"Invalid entry type",IF(E71="Hours",IF(OR(COUNTBLANK(G71)=1,NOT(ISNUMBER(G71)),G71&lt;0),"Invalid hours",IF(OR(COUNTBLANK(H71)=1,NOT(ISNUMBER(H71)),H71&lt;&gt;0),"Hours amount must be 0",IF(F71="","Missing role ID",IF(COUNTIFS('Rates'!$G$8:$G$15,F71)&lt;&gt;1,"Missing/duplicate role",IF(INDEX('Rates'!$J$8:$J$15,MATCH(F71,'Rates'!$G$8:$G$15,0))&lt;&gt;"OK","Invalid rate mapping","OK"))))),IF(OR(COUNTBLANK(H71)=1,NOT(ISNUMBER(H71))),"Invalid amount",IF(OR(COUNTBLANK(G71)=1,NOT(ISNUMBER(G71)),G71&lt;&gt;0,F71&lt;&gt;""),"Use hours 0, role blank","OK")))))))))</x:f>
      </x:c>
      <x:c r="L71" s="2" t="str">
        <x:f>IF(COUNTA(B71:H71)=0,"",IF('Rates'!$D$4&lt;&gt;"OK","n.a.",IF(ISNUMBER(C71),IF(AND(C71&gt;='Rates'!$B$4,C71&lt;'Rates'!$C$4),1,0),0)))</x:f>
      </x:c>
      <x:c r="M71" s="2" t="str">
        <x:f>IF(COUNTA(B71:H71)=0,"",IF(D71="",1,IF(COUNTIFS('Rates'!$B$8:$B$17,D71)&lt;&gt;1,1,IF(INDEX('Rates'!$D$8:$D$17,MATCH(D71,'Rates'!$B$8:$B$17,0))&lt;&gt;"OK",1,0))))</x:f>
      </x:c>
    </x:row>
    <x:row r="72" ht="24" customHeight="1">
      <x:c r="A72" s="2"/>
      <x:c r="B72" s="20"/>
      <x:c r="C72" s="40"/>
      <x:c r="D72" s="20"/>
      <x:c r="E72" s="20"/>
      <x:c r="F72" s="20"/>
      <x:c r="G72" s="22"/>
      <x:c r="H72" s="23"/>
      <x:c r="I72" s="25" t="str">
        <x:f>IF(COUNTA(B72:H72)=0,"",IF(E72&lt;&gt;"Hours",0,IF(K72&lt;&gt;"OK","n.a.",INDEX('Rates'!$I$8:$I$15,MATCH(F72,'Rates'!$G$8:$G$15,0)))))</x:f>
      </x:c>
      <x:c r="J72" s="24" t="str">
        <x:f>IF(COUNTA(B72:H72)=0,"",IF(K72&lt;&gt;"OK","n.a.",IF(E72="Hours",G72*I72,0)))</x:f>
      </x:c>
      <x:c r="K72" s="11" t="str">
        <x:f>IF(COUNTA(B72:H72)=0,"",IF(B72="","Missing entry ID",IF(COUNTIFS($B$9:$B$258,B72)&lt;&gt;1,"Duplicate entry ID",IF(OR(COUNTBLANK(C72)=1,NOT(ISNUMBER(C72))),"Invalid date",IF(M72=1,"Unmapped client",IF(AND(E72&lt;&gt;"Invoice",E72&lt;&gt;"Direct expense",E72&lt;&gt;"Hours"),"Invalid entry type",IF(E72="Hours",IF(OR(COUNTBLANK(G72)=1,NOT(ISNUMBER(G72)),G72&lt;0),"Invalid hours",IF(OR(COUNTBLANK(H72)=1,NOT(ISNUMBER(H72)),H72&lt;&gt;0),"Hours amount must be 0",IF(F72="","Missing role ID",IF(COUNTIFS('Rates'!$G$8:$G$15,F72)&lt;&gt;1,"Missing/duplicate role",IF(INDEX('Rates'!$J$8:$J$15,MATCH(F72,'Rates'!$G$8:$G$15,0))&lt;&gt;"OK","Invalid rate mapping","OK"))))),IF(OR(COUNTBLANK(H72)=1,NOT(ISNUMBER(H72))),"Invalid amount",IF(OR(COUNTBLANK(G72)=1,NOT(ISNUMBER(G72)),G72&lt;&gt;0,F72&lt;&gt;""),"Use hours 0, role blank","OK")))))))))</x:f>
      </x:c>
      <x:c r="L72" s="2" t="str">
        <x:f>IF(COUNTA(B72:H72)=0,"",IF('Rates'!$D$4&lt;&gt;"OK","n.a.",IF(ISNUMBER(C72),IF(AND(C72&gt;='Rates'!$B$4,C72&lt;'Rates'!$C$4),1,0),0)))</x:f>
      </x:c>
      <x:c r="M72" s="2" t="str">
        <x:f>IF(COUNTA(B72:H72)=0,"",IF(D72="",1,IF(COUNTIFS('Rates'!$B$8:$B$17,D72)&lt;&gt;1,1,IF(INDEX('Rates'!$D$8:$D$17,MATCH(D72,'Rates'!$B$8:$B$17,0))&lt;&gt;"OK",1,0))))</x:f>
      </x:c>
    </x:row>
    <x:row r="73" ht="24" customHeight="1">
      <x:c r="A73" s="2"/>
      <x:c r="B73" s="20"/>
      <x:c r="C73" s="40"/>
      <x:c r="D73" s="20"/>
      <x:c r="E73" s="20"/>
      <x:c r="F73" s="20"/>
      <x:c r="G73" s="22"/>
      <x:c r="H73" s="23"/>
      <x:c r="I73" s="25" t="str">
        <x:f>IF(COUNTA(B73:H73)=0,"",IF(E73&lt;&gt;"Hours",0,IF(K73&lt;&gt;"OK","n.a.",INDEX('Rates'!$I$8:$I$15,MATCH(F73,'Rates'!$G$8:$G$15,0)))))</x:f>
      </x:c>
      <x:c r="J73" s="24" t="str">
        <x:f>IF(COUNTA(B73:H73)=0,"",IF(K73&lt;&gt;"OK","n.a.",IF(E73="Hours",G73*I73,0)))</x:f>
      </x:c>
      <x:c r="K73" s="11" t="str">
        <x:f>IF(COUNTA(B73:H73)=0,"",IF(B73="","Missing entry ID",IF(COUNTIFS($B$9:$B$258,B73)&lt;&gt;1,"Duplicate entry ID",IF(OR(COUNTBLANK(C73)=1,NOT(ISNUMBER(C73))),"Invalid date",IF(M73=1,"Unmapped client",IF(AND(E73&lt;&gt;"Invoice",E73&lt;&gt;"Direct expense",E73&lt;&gt;"Hours"),"Invalid entry type",IF(E73="Hours",IF(OR(COUNTBLANK(G73)=1,NOT(ISNUMBER(G73)),G73&lt;0),"Invalid hours",IF(OR(COUNTBLANK(H73)=1,NOT(ISNUMBER(H73)),H73&lt;&gt;0),"Hours amount must be 0",IF(F73="","Missing role ID",IF(COUNTIFS('Rates'!$G$8:$G$15,F73)&lt;&gt;1,"Missing/duplicate role",IF(INDEX('Rates'!$J$8:$J$15,MATCH(F73,'Rates'!$G$8:$G$15,0))&lt;&gt;"OK","Invalid rate mapping","OK"))))),IF(OR(COUNTBLANK(H73)=1,NOT(ISNUMBER(H73))),"Invalid amount",IF(OR(COUNTBLANK(G73)=1,NOT(ISNUMBER(G73)),G73&lt;&gt;0,F73&lt;&gt;""),"Use hours 0, role blank","OK")))))))))</x:f>
      </x:c>
      <x:c r="L73" s="2" t="str">
        <x:f>IF(COUNTA(B73:H73)=0,"",IF('Rates'!$D$4&lt;&gt;"OK","n.a.",IF(ISNUMBER(C73),IF(AND(C73&gt;='Rates'!$B$4,C73&lt;'Rates'!$C$4),1,0),0)))</x:f>
      </x:c>
      <x:c r="M73" s="2" t="str">
        <x:f>IF(COUNTA(B73:H73)=0,"",IF(D73="",1,IF(COUNTIFS('Rates'!$B$8:$B$17,D73)&lt;&gt;1,1,IF(INDEX('Rates'!$D$8:$D$17,MATCH(D73,'Rates'!$B$8:$B$17,0))&lt;&gt;"OK",1,0))))</x:f>
      </x:c>
    </x:row>
    <x:row r="74" ht="24" customHeight="1">
      <x:c r="A74" s="2"/>
      <x:c r="B74" s="20"/>
      <x:c r="C74" s="40"/>
      <x:c r="D74" s="20"/>
      <x:c r="E74" s="20"/>
      <x:c r="F74" s="20"/>
      <x:c r="G74" s="22"/>
      <x:c r="H74" s="23"/>
      <x:c r="I74" s="25" t="str">
        <x:f>IF(COUNTA(B74:H74)=0,"",IF(E74&lt;&gt;"Hours",0,IF(K74&lt;&gt;"OK","n.a.",INDEX('Rates'!$I$8:$I$15,MATCH(F74,'Rates'!$G$8:$G$15,0)))))</x:f>
      </x:c>
      <x:c r="J74" s="24" t="str">
        <x:f>IF(COUNTA(B74:H74)=0,"",IF(K74&lt;&gt;"OK","n.a.",IF(E74="Hours",G74*I74,0)))</x:f>
      </x:c>
      <x:c r="K74" s="11" t="str">
        <x:f>IF(COUNTA(B74:H74)=0,"",IF(B74="","Missing entry ID",IF(COUNTIFS($B$9:$B$258,B74)&lt;&gt;1,"Duplicate entry ID",IF(OR(COUNTBLANK(C74)=1,NOT(ISNUMBER(C74))),"Invalid date",IF(M74=1,"Unmapped client",IF(AND(E74&lt;&gt;"Invoice",E74&lt;&gt;"Direct expense",E74&lt;&gt;"Hours"),"Invalid entry type",IF(E74="Hours",IF(OR(COUNTBLANK(G74)=1,NOT(ISNUMBER(G74)),G74&lt;0),"Invalid hours",IF(OR(COUNTBLANK(H74)=1,NOT(ISNUMBER(H74)),H74&lt;&gt;0),"Hours amount must be 0",IF(F74="","Missing role ID",IF(COUNTIFS('Rates'!$G$8:$G$15,F74)&lt;&gt;1,"Missing/duplicate role",IF(INDEX('Rates'!$J$8:$J$15,MATCH(F74,'Rates'!$G$8:$G$15,0))&lt;&gt;"OK","Invalid rate mapping","OK"))))),IF(OR(COUNTBLANK(H74)=1,NOT(ISNUMBER(H74))),"Invalid amount",IF(OR(COUNTBLANK(G74)=1,NOT(ISNUMBER(G74)),G74&lt;&gt;0,F74&lt;&gt;""),"Use hours 0, role blank","OK")))))))))</x:f>
      </x:c>
      <x:c r="L74" s="2" t="str">
        <x:f>IF(COUNTA(B74:H74)=0,"",IF('Rates'!$D$4&lt;&gt;"OK","n.a.",IF(ISNUMBER(C74),IF(AND(C74&gt;='Rates'!$B$4,C74&lt;'Rates'!$C$4),1,0),0)))</x:f>
      </x:c>
      <x:c r="M74" s="2" t="str">
        <x:f>IF(COUNTA(B74:H74)=0,"",IF(D74="",1,IF(COUNTIFS('Rates'!$B$8:$B$17,D74)&lt;&gt;1,1,IF(INDEX('Rates'!$D$8:$D$17,MATCH(D74,'Rates'!$B$8:$B$17,0))&lt;&gt;"OK",1,0))))</x:f>
      </x:c>
    </x:row>
    <x:row r="75" ht="24" customHeight="1">
      <x:c r="A75" s="2"/>
      <x:c r="B75" s="20"/>
      <x:c r="C75" s="40"/>
      <x:c r="D75" s="20"/>
      <x:c r="E75" s="20"/>
      <x:c r="F75" s="20"/>
      <x:c r="G75" s="22"/>
      <x:c r="H75" s="23"/>
      <x:c r="I75" s="25" t="str">
        <x:f>IF(COUNTA(B75:H75)=0,"",IF(E75&lt;&gt;"Hours",0,IF(K75&lt;&gt;"OK","n.a.",INDEX('Rates'!$I$8:$I$15,MATCH(F75,'Rates'!$G$8:$G$15,0)))))</x:f>
      </x:c>
      <x:c r="J75" s="24" t="str">
        <x:f>IF(COUNTA(B75:H75)=0,"",IF(K75&lt;&gt;"OK","n.a.",IF(E75="Hours",G75*I75,0)))</x:f>
      </x:c>
      <x:c r="K75" s="11" t="str">
        <x:f>IF(COUNTA(B75:H75)=0,"",IF(B75="","Missing entry ID",IF(COUNTIFS($B$9:$B$258,B75)&lt;&gt;1,"Duplicate entry ID",IF(OR(COUNTBLANK(C75)=1,NOT(ISNUMBER(C75))),"Invalid date",IF(M75=1,"Unmapped client",IF(AND(E75&lt;&gt;"Invoice",E75&lt;&gt;"Direct expense",E75&lt;&gt;"Hours"),"Invalid entry type",IF(E75="Hours",IF(OR(COUNTBLANK(G75)=1,NOT(ISNUMBER(G75)),G75&lt;0),"Invalid hours",IF(OR(COUNTBLANK(H75)=1,NOT(ISNUMBER(H75)),H75&lt;&gt;0),"Hours amount must be 0",IF(F75="","Missing role ID",IF(COUNTIFS('Rates'!$G$8:$G$15,F75)&lt;&gt;1,"Missing/duplicate role",IF(INDEX('Rates'!$J$8:$J$15,MATCH(F75,'Rates'!$G$8:$G$15,0))&lt;&gt;"OK","Invalid rate mapping","OK"))))),IF(OR(COUNTBLANK(H75)=1,NOT(ISNUMBER(H75))),"Invalid amount",IF(OR(COUNTBLANK(G75)=1,NOT(ISNUMBER(G75)),G75&lt;&gt;0,F75&lt;&gt;""),"Use hours 0, role blank","OK")))))))))</x:f>
      </x:c>
      <x:c r="L75" s="2" t="str">
        <x:f>IF(COUNTA(B75:H75)=0,"",IF('Rates'!$D$4&lt;&gt;"OK","n.a.",IF(ISNUMBER(C75),IF(AND(C75&gt;='Rates'!$B$4,C75&lt;'Rates'!$C$4),1,0),0)))</x:f>
      </x:c>
      <x:c r="M75" s="2" t="str">
        <x:f>IF(COUNTA(B75:H75)=0,"",IF(D75="",1,IF(COUNTIFS('Rates'!$B$8:$B$17,D75)&lt;&gt;1,1,IF(INDEX('Rates'!$D$8:$D$17,MATCH(D75,'Rates'!$B$8:$B$17,0))&lt;&gt;"OK",1,0))))</x:f>
      </x:c>
    </x:row>
    <x:row r="76" ht="24" customHeight="1">
      <x:c r="A76" s="2"/>
      <x:c r="B76" s="20"/>
      <x:c r="C76" s="40"/>
      <x:c r="D76" s="20"/>
      <x:c r="E76" s="20"/>
      <x:c r="F76" s="20"/>
      <x:c r="G76" s="22"/>
      <x:c r="H76" s="23"/>
      <x:c r="I76" s="25" t="str">
        <x:f>IF(COUNTA(B76:H76)=0,"",IF(E76&lt;&gt;"Hours",0,IF(K76&lt;&gt;"OK","n.a.",INDEX('Rates'!$I$8:$I$15,MATCH(F76,'Rates'!$G$8:$G$15,0)))))</x:f>
      </x:c>
      <x:c r="J76" s="24" t="str">
        <x:f>IF(COUNTA(B76:H76)=0,"",IF(K76&lt;&gt;"OK","n.a.",IF(E76="Hours",G76*I76,0)))</x:f>
      </x:c>
      <x:c r="K76" s="11" t="str">
        <x:f>IF(COUNTA(B76:H76)=0,"",IF(B76="","Missing entry ID",IF(COUNTIFS($B$9:$B$258,B76)&lt;&gt;1,"Duplicate entry ID",IF(OR(COUNTBLANK(C76)=1,NOT(ISNUMBER(C76))),"Invalid date",IF(M76=1,"Unmapped client",IF(AND(E76&lt;&gt;"Invoice",E76&lt;&gt;"Direct expense",E76&lt;&gt;"Hours"),"Invalid entry type",IF(E76="Hours",IF(OR(COUNTBLANK(G76)=1,NOT(ISNUMBER(G76)),G76&lt;0),"Invalid hours",IF(OR(COUNTBLANK(H76)=1,NOT(ISNUMBER(H76)),H76&lt;&gt;0),"Hours amount must be 0",IF(F76="","Missing role ID",IF(COUNTIFS('Rates'!$G$8:$G$15,F76)&lt;&gt;1,"Missing/duplicate role",IF(INDEX('Rates'!$J$8:$J$15,MATCH(F76,'Rates'!$G$8:$G$15,0))&lt;&gt;"OK","Invalid rate mapping","OK"))))),IF(OR(COUNTBLANK(H76)=1,NOT(ISNUMBER(H76))),"Invalid amount",IF(OR(COUNTBLANK(G76)=1,NOT(ISNUMBER(G76)),G76&lt;&gt;0,F76&lt;&gt;""),"Use hours 0, role blank","OK")))))))))</x:f>
      </x:c>
      <x:c r="L76" s="2" t="str">
        <x:f>IF(COUNTA(B76:H76)=0,"",IF('Rates'!$D$4&lt;&gt;"OK","n.a.",IF(ISNUMBER(C76),IF(AND(C76&gt;='Rates'!$B$4,C76&lt;'Rates'!$C$4),1,0),0)))</x:f>
      </x:c>
      <x:c r="M76" s="2" t="str">
        <x:f>IF(COUNTA(B76:H76)=0,"",IF(D76="",1,IF(COUNTIFS('Rates'!$B$8:$B$17,D76)&lt;&gt;1,1,IF(INDEX('Rates'!$D$8:$D$17,MATCH(D76,'Rates'!$B$8:$B$17,0))&lt;&gt;"OK",1,0))))</x:f>
      </x:c>
    </x:row>
    <x:row r="77" ht="24" customHeight="1">
      <x:c r="A77" s="2"/>
      <x:c r="B77" s="20"/>
      <x:c r="C77" s="40"/>
      <x:c r="D77" s="20"/>
      <x:c r="E77" s="20"/>
      <x:c r="F77" s="20"/>
      <x:c r="G77" s="22"/>
      <x:c r="H77" s="23"/>
      <x:c r="I77" s="25" t="str">
        <x:f>IF(COUNTA(B77:H77)=0,"",IF(E77&lt;&gt;"Hours",0,IF(K77&lt;&gt;"OK","n.a.",INDEX('Rates'!$I$8:$I$15,MATCH(F77,'Rates'!$G$8:$G$15,0)))))</x:f>
      </x:c>
      <x:c r="J77" s="24" t="str">
        <x:f>IF(COUNTA(B77:H77)=0,"",IF(K77&lt;&gt;"OK","n.a.",IF(E77="Hours",G77*I77,0)))</x:f>
      </x:c>
      <x:c r="K77" s="11" t="str">
        <x:f>IF(COUNTA(B77:H77)=0,"",IF(B77="","Missing entry ID",IF(COUNTIFS($B$9:$B$258,B77)&lt;&gt;1,"Duplicate entry ID",IF(OR(COUNTBLANK(C77)=1,NOT(ISNUMBER(C77))),"Invalid date",IF(M77=1,"Unmapped client",IF(AND(E77&lt;&gt;"Invoice",E77&lt;&gt;"Direct expense",E77&lt;&gt;"Hours"),"Invalid entry type",IF(E77="Hours",IF(OR(COUNTBLANK(G77)=1,NOT(ISNUMBER(G77)),G77&lt;0),"Invalid hours",IF(OR(COUNTBLANK(H77)=1,NOT(ISNUMBER(H77)),H77&lt;&gt;0),"Hours amount must be 0",IF(F77="","Missing role ID",IF(COUNTIFS('Rates'!$G$8:$G$15,F77)&lt;&gt;1,"Missing/duplicate role",IF(INDEX('Rates'!$J$8:$J$15,MATCH(F77,'Rates'!$G$8:$G$15,0))&lt;&gt;"OK","Invalid rate mapping","OK"))))),IF(OR(COUNTBLANK(H77)=1,NOT(ISNUMBER(H77))),"Invalid amount",IF(OR(COUNTBLANK(G77)=1,NOT(ISNUMBER(G77)),G77&lt;&gt;0,F77&lt;&gt;""),"Use hours 0, role blank","OK")))))))))</x:f>
      </x:c>
      <x:c r="L77" s="2" t="str">
        <x:f>IF(COUNTA(B77:H77)=0,"",IF('Rates'!$D$4&lt;&gt;"OK","n.a.",IF(ISNUMBER(C77),IF(AND(C77&gt;='Rates'!$B$4,C77&lt;'Rates'!$C$4),1,0),0)))</x:f>
      </x:c>
      <x:c r="M77" s="2" t="str">
        <x:f>IF(COUNTA(B77:H77)=0,"",IF(D77="",1,IF(COUNTIFS('Rates'!$B$8:$B$17,D77)&lt;&gt;1,1,IF(INDEX('Rates'!$D$8:$D$17,MATCH(D77,'Rates'!$B$8:$B$17,0))&lt;&gt;"OK",1,0))))</x:f>
      </x:c>
    </x:row>
    <x:row r="78" ht="24" customHeight="1">
      <x:c r="A78" s="2"/>
      <x:c r="B78" s="20"/>
      <x:c r="C78" s="40"/>
      <x:c r="D78" s="20"/>
      <x:c r="E78" s="20"/>
      <x:c r="F78" s="20"/>
      <x:c r="G78" s="22"/>
      <x:c r="H78" s="23"/>
      <x:c r="I78" s="25" t="str">
        <x:f>IF(COUNTA(B78:H78)=0,"",IF(E78&lt;&gt;"Hours",0,IF(K78&lt;&gt;"OK","n.a.",INDEX('Rates'!$I$8:$I$15,MATCH(F78,'Rates'!$G$8:$G$15,0)))))</x:f>
      </x:c>
      <x:c r="J78" s="24" t="str">
        <x:f>IF(COUNTA(B78:H78)=0,"",IF(K78&lt;&gt;"OK","n.a.",IF(E78="Hours",G78*I78,0)))</x:f>
      </x:c>
      <x:c r="K78" s="11" t="str">
        <x:f>IF(COUNTA(B78:H78)=0,"",IF(B78="","Missing entry ID",IF(COUNTIFS($B$9:$B$258,B78)&lt;&gt;1,"Duplicate entry ID",IF(OR(COUNTBLANK(C78)=1,NOT(ISNUMBER(C78))),"Invalid date",IF(M78=1,"Unmapped client",IF(AND(E78&lt;&gt;"Invoice",E78&lt;&gt;"Direct expense",E78&lt;&gt;"Hours"),"Invalid entry type",IF(E78="Hours",IF(OR(COUNTBLANK(G78)=1,NOT(ISNUMBER(G78)),G78&lt;0),"Invalid hours",IF(OR(COUNTBLANK(H78)=1,NOT(ISNUMBER(H78)),H78&lt;&gt;0),"Hours amount must be 0",IF(F78="","Missing role ID",IF(COUNTIFS('Rates'!$G$8:$G$15,F78)&lt;&gt;1,"Missing/duplicate role",IF(INDEX('Rates'!$J$8:$J$15,MATCH(F78,'Rates'!$G$8:$G$15,0))&lt;&gt;"OK","Invalid rate mapping","OK"))))),IF(OR(COUNTBLANK(H78)=1,NOT(ISNUMBER(H78))),"Invalid amount",IF(OR(COUNTBLANK(G78)=1,NOT(ISNUMBER(G78)),G78&lt;&gt;0,F78&lt;&gt;""),"Use hours 0, role blank","OK")))))))))</x:f>
      </x:c>
      <x:c r="L78" s="2" t="str">
        <x:f>IF(COUNTA(B78:H78)=0,"",IF('Rates'!$D$4&lt;&gt;"OK","n.a.",IF(ISNUMBER(C78),IF(AND(C78&gt;='Rates'!$B$4,C78&lt;'Rates'!$C$4),1,0),0)))</x:f>
      </x:c>
      <x:c r="M78" s="2" t="str">
        <x:f>IF(COUNTA(B78:H78)=0,"",IF(D78="",1,IF(COUNTIFS('Rates'!$B$8:$B$17,D78)&lt;&gt;1,1,IF(INDEX('Rates'!$D$8:$D$17,MATCH(D78,'Rates'!$B$8:$B$17,0))&lt;&gt;"OK",1,0))))</x:f>
      </x:c>
    </x:row>
    <x:row r="79" ht="24" customHeight="1">
      <x:c r="A79" s="2"/>
      <x:c r="B79" s="20"/>
      <x:c r="C79" s="40"/>
      <x:c r="D79" s="20"/>
      <x:c r="E79" s="20"/>
      <x:c r="F79" s="20"/>
      <x:c r="G79" s="22"/>
      <x:c r="H79" s="23"/>
      <x:c r="I79" s="25" t="str">
        <x:f>IF(COUNTA(B79:H79)=0,"",IF(E79&lt;&gt;"Hours",0,IF(K79&lt;&gt;"OK","n.a.",INDEX('Rates'!$I$8:$I$15,MATCH(F79,'Rates'!$G$8:$G$15,0)))))</x:f>
      </x:c>
      <x:c r="J79" s="24" t="str">
        <x:f>IF(COUNTA(B79:H79)=0,"",IF(K79&lt;&gt;"OK","n.a.",IF(E79="Hours",G79*I79,0)))</x:f>
      </x:c>
      <x:c r="K79" s="11" t="str">
        <x:f>IF(COUNTA(B79:H79)=0,"",IF(B79="","Missing entry ID",IF(COUNTIFS($B$9:$B$258,B79)&lt;&gt;1,"Duplicate entry ID",IF(OR(COUNTBLANK(C79)=1,NOT(ISNUMBER(C79))),"Invalid date",IF(M79=1,"Unmapped client",IF(AND(E79&lt;&gt;"Invoice",E79&lt;&gt;"Direct expense",E79&lt;&gt;"Hours"),"Invalid entry type",IF(E79="Hours",IF(OR(COUNTBLANK(G79)=1,NOT(ISNUMBER(G79)),G79&lt;0),"Invalid hours",IF(OR(COUNTBLANK(H79)=1,NOT(ISNUMBER(H79)),H79&lt;&gt;0),"Hours amount must be 0",IF(F79="","Missing role ID",IF(COUNTIFS('Rates'!$G$8:$G$15,F79)&lt;&gt;1,"Missing/duplicate role",IF(INDEX('Rates'!$J$8:$J$15,MATCH(F79,'Rates'!$G$8:$G$15,0))&lt;&gt;"OK","Invalid rate mapping","OK"))))),IF(OR(COUNTBLANK(H79)=1,NOT(ISNUMBER(H79))),"Invalid amount",IF(OR(COUNTBLANK(G79)=1,NOT(ISNUMBER(G79)),G79&lt;&gt;0,F79&lt;&gt;""),"Use hours 0, role blank","OK")))))))))</x:f>
      </x:c>
      <x:c r="L79" s="2" t="str">
        <x:f>IF(COUNTA(B79:H79)=0,"",IF('Rates'!$D$4&lt;&gt;"OK","n.a.",IF(ISNUMBER(C79),IF(AND(C79&gt;='Rates'!$B$4,C79&lt;'Rates'!$C$4),1,0),0)))</x:f>
      </x:c>
      <x:c r="M79" s="2" t="str">
        <x:f>IF(COUNTA(B79:H79)=0,"",IF(D79="",1,IF(COUNTIFS('Rates'!$B$8:$B$17,D79)&lt;&gt;1,1,IF(INDEX('Rates'!$D$8:$D$17,MATCH(D79,'Rates'!$B$8:$B$17,0))&lt;&gt;"OK",1,0))))</x:f>
      </x:c>
    </x:row>
    <x:row r="80" ht="24" customHeight="1">
      <x:c r="A80" s="2"/>
      <x:c r="B80" s="20"/>
      <x:c r="C80" s="40"/>
      <x:c r="D80" s="20"/>
      <x:c r="E80" s="20"/>
      <x:c r="F80" s="20"/>
      <x:c r="G80" s="22"/>
      <x:c r="H80" s="23"/>
      <x:c r="I80" s="25" t="str">
        <x:f>IF(COUNTA(B80:H80)=0,"",IF(E80&lt;&gt;"Hours",0,IF(K80&lt;&gt;"OK","n.a.",INDEX('Rates'!$I$8:$I$15,MATCH(F80,'Rates'!$G$8:$G$15,0)))))</x:f>
      </x:c>
      <x:c r="J80" s="24" t="str">
        <x:f>IF(COUNTA(B80:H80)=0,"",IF(K80&lt;&gt;"OK","n.a.",IF(E80="Hours",G80*I80,0)))</x:f>
      </x:c>
      <x:c r="K80" s="11" t="str">
        <x:f>IF(COUNTA(B80:H80)=0,"",IF(B80="","Missing entry ID",IF(COUNTIFS($B$9:$B$258,B80)&lt;&gt;1,"Duplicate entry ID",IF(OR(COUNTBLANK(C80)=1,NOT(ISNUMBER(C80))),"Invalid date",IF(M80=1,"Unmapped client",IF(AND(E80&lt;&gt;"Invoice",E80&lt;&gt;"Direct expense",E80&lt;&gt;"Hours"),"Invalid entry type",IF(E80="Hours",IF(OR(COUNTBLANK(G80)=1,NOT(ISNUMBER(G80)),G80&lt;0),"Invalid hours",IF(OR(COUNTBLANK(H80)=1,NOT(ISNUMBER(H80)),H80&lt;&gt;0),"Hours amount must be 0",IF(F80="","Missing role ID",IF(COUNTIFS('Rates'!$G$8:$G$15,F80)&lt;&gt;1,"Missing/duplicate role",IF(INDEX('Rates'!$J$8:$J$15,MATCH(F80,'Rates'!$G$8:$G$15,0))&lt;&gt;"OK","Invalid rate mapping","OK"))))),IF(OR(COUNTBLANK(H80)=1,NOT(ISNUMBER(H80))),"Invalid amount",IF(OR(COUNTBLANK(G80)=1,NOT(ISNUMBER(G80)),G80&lt;&gt;0,F80&lt;&gt;""),"Use hours 0, role blank","OK")))))))))</x:f>
      </x:c>
      <x:c r="L80" s="2" t="str">
        <x:f>IF(COUNTA(B80:H80)=0,"",IF('Rates'!$D$4&lt;&gt;"OK","n.a.",IF(ISNUMBER(C80),IF(AND(C80&gt;='Rates'!$B$4,C80&lt;'Rates'!$C$4),1,0),0)))</x:f>
      </x:c>
      <x:c r="M80" s="2" t="str">
        <x:f>IF(COUNTA(B80:H80)=0,"",IF(D80="",1,IF(COUNTIFS('Rates'!$B$8:$B$17,D80)&lt;&gt;1,1,IF(INDEX('Rates'!$D$8:$D$17,MATCH(D80,'Rates'!$B$8:$B$17,0))&lt;&gt;"OK",1,0))))</x:f>
      </x:c>
    </x:row>
    <x:row r="81" ht="24" customHeight="1">
      <x:c r="A81" s="2"/>
      <x:c r="B81" s="20"/>
      <x:c r="C81" s="40"/>
      <x:c r="D81" s="20"/>
      <x:c r="E81" s="20"/>
      <x:c r="F81" s="20"/>
      <x:c r="G81" s="22"/>
      <x:c r="H81" s="23"/>
      <x:c r="I81" s="25" t="str">
        <x:f>IF(COUNTA(B81:H81)=0,"",IF(E81&lt;&gt;"Hours",0,IF(K81&lt;&gt;"OK","n.a.",INDEX('Rates'!$I$8:$I$15,MATCH(F81,'Rates'!$G$8:$G$15,0)))))</x:f>
      </x:c>
      <x:c r="J81" s="24" t="str">
        <x:f>IF(COUNTA(B81:H81)=0,"",IF(K81&lt;&gt;"OK","n.a.",IF(E81="Hours",G81*I81,0)))</x:f>
      </x:c>
      <x:c r="K81" s="11" t="str">
        <x:f>IF(COUNTA(B81:H81)=0,"",IF(B81="","Missing entry ID",IF(COUNTIFS($B$9:$B$258,B81)&lt;&gt;1,"Duplicate entry ID",IF(OR(COUNTBLANK(C81)=1,NOT(ISNUMBER(C81))),"Invalid date",IF(M81=1,"Unmapped client",IF(AND(E81&lt;&gt;"Invoice",E81&lt;&gt;"Direct expense",E81&lt;&gt;"Hours"),"Invalid entry type",IF(E81="Hours",IF(OR(COUNTBLANK(G81)=1,NOT(ISNUMBER(G81)),G81&lt;0),"Invalid hours",IF(OR(COUNTBLANK(H81)=1,NOT(ISNUMBER(H81)),H81&lt;&gt;0),"Hours amount must be 0",IF(F81="","Missing role ID",IF(COUNTIFS('Rates'!$G$8:$G$15,F81)&lt;&gt;1,"Missing/duplicate role",IF(INDEX('Rates'!$J$8:$J$15,MATCH(F81,'Rates'!$G$8:$G$15,0))&lt;&gt;"OK","Invalid rate mapping","OK"))))),IF(OR(COUNTBLANK(H81)=1,NOT(ISNUMBER(H81))),"Invalid amount",IF(OR(COUNTBLANK(G81)=1,NOT(ISNUMBER(G81)),G81&lt;&gt;0,F81&lt;&gt;""),"Use hours 0, role blank","OK")))))))))</x:f>
      </x:c>
      <x:c r="L81" s="2" t="str">
        <x:f>IF(COUNTA(B81:H81)=0,"",IF('Rates'!$D$4&lt;&gt;"OK","n.a.",IF(ISNUMBER(C81),IF(AND(C81&gt;='Rates'!$B$4,C81&lt;'Rates'!$C$4),1,0),0)))</x:f>
      </x:c>
      <x:c r="M81" s="2" t="str">
        <x:f>IF(COUNTA(B81:H81)=0,"",IF(D81="",1,IF(COUNTIFS('Rates'!$B$8:$B$17,D81)&lt;&gt;1,1,IF(INDEX('Rates'!$D$8:$D$17,MATCH(D81,'Rates'!$B$8:$B$17,0))&lt;&gt;"OK",1,0))))</x:f>
      </x:c>
    </x:row>
    <x:row r="82" ht="24" customHeight="1">
      <x:c r="A82" s="2"/>
      <x:c r="B82" s="20"/>
      <x:c r="C82" s="40"/>
      <x:c r="D82" s="20"/>
      <x:c r="E82" s="20"/>
      <x:c r="F82" s="20"/>
      <x:c r="G82" s="22"/>
      <x:c r="H82" s="23"/>
      <x:c r="I82" s="25" t="str">
        <x:f>IF(COUNTA(B82:H82)=0,"",IF(E82&lt;&gt;"Hours",0,IF(K82&lt;&gt;"OK","n.a.",INDEX('Rates'!$I$8:$I$15,MATCH(F82,'Rates'!$G$8:$G$15,0)))))</x:f>
      </x:c>
      <x:c r="J82" s="24" t="str">
        <x:f>IF(COUNTA(B82:H82)=0,"",IF(K82&lt;&gt;"OK","n.a.",IF(E82="Hours",G82*I82,0)))</x:f>
      </x:c>
      <x:c r="K82" s="11" t="str">
        <x:f>IF(COUNTA(B82:H82)=0,"",IF(B82="","Missing entry ID",IF(COUNTIFS($B$9:$B$258,B82)&lt;&gt;1,"Duplicate entry ID",IF(OR(COUNTBLANK(C82)=1,NOT(ISNUMBER(C82))),"Invalid date",IF(M82=1,"Unmapped client",IF(AND(E82&lt;&gt;"Invoice",E82&lt;&gt;"Direct expense",E82&lt;&gt;"Hours"),"Invalid entry type",IF(E82="Hours",IF(OR(COUNTBLANK(G82)=1,NOT(ISNUMBER(G82)),G82&lt;0),"Invalid hours",IF(OR(COUNTBLANK(H82)=1,NOT(ISNUMBER(H82)),H82&lt;&gt;0),"Hours amount must be 0",IF(F82="","Missing role ID",IF(COUNTIFS('Rates'!$G$8:$G$15,F82)&lt;&gt;1,"Missing/duplicate role",IF(INDEX('Rates'!$J$8:$J$15,MATCH(F82,'Rates'!$G$8:$G$15,0))&lt;&gt;"OK","Invalid rate mapping","OK"))))),IF(OR(COUNTBLANK(H82)=1,NOT(ISNUMBER(H82))),"Invalid amount",IF(OR(COUNTBLANK(G82)=1,NOT(ISNUMBER(G82)),G82&lt;&gt;0,F82&lt;&gt;""),"Use hours 0, role blank","OK")))))))))</x:f>
      </x:c>
      <x:c r="L82" s="2" t="str">
        <x:f>IF(COUNTA(B82:H82)=0,"",IF('Rates'!$D$4&lt;&gt;"OK","n.a.",IF(ISNUMBER(C82),IF(AND(C82&gt;='Rates'!$B$4,C82&lt;'Rates'!$C$4),1,0),0)))</x:f>
      </x:c>
      <x:c r="M82" s="2" t="str">
        <x:f>IF(COUNTA(B82:H82)=0,"",IF(D82="",1,IF(COUNTIFS('Rates'!$B$8:$B$17,D82)&lt;&gt;1,1,IF(INDEX('Rates'!$D$8:$D$17,MATCH(D82,'Rates'!$B$8:$B$17,0))&lt;&gt;"OK",1,0))))</x:f>
      </x:c>
    </x:row>
    <x:row r="83" ht="24" customHeight="1">
      <x:c r="A83" s="2"/>
      <x:c r="B83" s="20"/>
      <x:c r="C83" s="40"/>
      <x:c r="D83" s="20"/>
      <x:c r="E83" s="20"/>
      <x:c r="F83" s="20"/>
      <x:c r="G83" s="22"/>
      <x:c r="H83" s="23"/>
      <x:c r="I83" s="25" t="str">
        <x:f>IF(COUNTA(B83:H83)=0,"",IF(E83&lt;&gt;"Hours",0,IF(K83&lt;&gt;"OK","n.a.",INDEX('Rates'!$I$8:$I$15,MATCH(F83,'Rates'!$G$8:$G$15,0)))))</x:f>
      </x:c>
      <x:c r="J83" s="24" t="str">
        <x:f>IF(COUNTA(B83:H83)=0,"",IF(K83&lt;&gt;"OK","n.a.",IF(E83="Hours",G83*I83,0)))</x:f>
      </x:c>
      <x:c r="K83" s="11" t="str">
        <x:f>IF(COUNTA(B83:H83)=0,"",IF(B83="","Missing entry ID",IF(COUNTIFS($B$9:$B$258,B83)&lt;&gt;1,"Duplicate entry ID",IF(OR(COUNTBLANK(C83)=1,NOT(ISNUMBER(C83))),"Invalid date",IF(M83=1,"Unmapped client",IF(AND(E83&lt;&gt;"Invoice",E83&lt;&gt;"Direct expense",E83&lt;&gt;"Hours"),"Invalid entry type",IF(E83="Hours",IF(OR(COUNTBLANK(G83)=1,NOT(ISNUMBER(G83)),G83&lt;0),"Invalid hours",IF(OR(COUNTBLANK(H83)=1,NOT(ISNUMBER(H83)),H83&lt;&gt;0),"Hours amount must be 0",IF(F83="","Missing role ID",IF(COUNTIFS('Rates'!$G$8:$G$15,F83)&lt;&gt;1,"Missing/duplicate role",IF(INDEX('Rates'!$J$8:$J$15,MATCH(F83,'Rates'!$G$8:$G$15,0))&lt;&gt;"OK","Invalid rate mapping","OK"))))),IF(OR(COUNTBLANK(H83)=1,NOT(ISNUMBER(H83))),"Invalid amount",IF(OR(COUNTBLANK(G83)=1,NOT(ISNUMBER(G83)),G83&lt;&gt;0,F83&lt;&gt;""),"Use hours 0, role blank","OK")))))))))</x:f>
      </x:c>
      <x:c r="L83" s="2" t="str">
        <x:f>IF(COUNTA(B83:H83)=0,"",IF('Rates'!$D$4&lt;&gt;"OK","n.a.",IF(ISNUMBER(C83),IF(AND(C83&gt;='Rates'!$B$4,C83&lt;'Rates'!$C$4),1,0),0)))</x:f>
      </x:c>
      <x:c r="M83" s="2" t="str">
        <x:f>IF(COUNTA(B83:H83)=0,"",IF(D83="",1,IF(COUNTIFS('Rates'!$B$8:$B$17,D83)&lt;&gt;1,1,IF(INDEX('Rates'!$D$8:$D$17,MATCH(D83,'Rates'!$B$8:$B$17,0))&lt;&gt;"OK",1,0))))</x:f>
      </x:c>
    </x:row>
    <x:row r="84" ht="24" customHeight="1">
      <x:c r="A84" s="2"/>
      <x:c r="B84" s="20"/>
      <x:c r="C84" s="40"/>
      <x:c r="D84" s="20"/>
      <x:c r="E84" s="20"/>
      <x:c r="F84" s="20"/>
      <x:c r="G84" s="22"/>
      <x:c r="H84" s="23"/>
      <x:c r="I84" s="25" t="str">
        <x:f>IF(COUNTA(B84:H84)=0,"",IF(E84&lt;&gt;"Hours",0,IF(K84&lt;&gt;"OK","n.a.",INDEX('Rates'!$I$8:$I$15,MATCH(F84,'Rates'!$G$8:$G$15,0)))))</x:f>
      </x:c>
      <x:c r="J84" s="24" t="str">
        <x:f>IF(COUNTA(B84:H84)=0,"",IF(K84&lt;&gt;"OK","n.a.",IF(E84="Hours",G84*I84,0)))</x:f>
      </x:c>
      <x:c r="K84" s="11" t="str">
        <x:f>IF(COUNTA(B84:H84)=0,"",IF(B84="","Missing entry ID",IF(COUNTIFS($B$9:$B$258,B84)&lt;&gt;1,"Duplicate entry ID",IF(OR(COUNTBLANK(C84)=1,NOT(ISNUMBER(C84))),"Invalid date",IF(M84=1,"Unmapped client",IF(AND(E84&lt;&gt;"Invoice",E84&lt;&gt;"Direct expense",E84&lt;&gt;"Hours"),"Invalid entry type",IF(E84="Hours",IF(OR(COUNTBLANK(G84)=1,NOT(ISNUMBER(G84)),G84&lt;0),"Invalid hours",IF(OR(COUNTBLANK(H84)=1,NOT(ISNUMBER(H84)),H84&lt;&gt;0),"Hours amount must be 0",IF(F84="","Missing role ID",IF(COUNTIFS('Rates'!$G$8:$G$15,F84)&lt;&gt;1,"Missing/duplicate role",IF(INDEX('Rates'!$J$8:$J$15,MATCH(F84,'Rates'!$G$8:$G$15,0))&lt;&gt;"OK","Invalid rate mapping","OK"))))),IF(OR(COUNTBLANK(H84)=1,NOT(ISNUMBER(H84))),"Invalid amount",IF(OR(COUNTBLANK(G84)=1,NOT(ISNUMBER(G84)),G84&lt;&gt;0,F84&lt;&gt;""),"Use hours 0, role blank","OK")))))))))</x:f>
      </x:c>
      <x:c r="L84" s="2" t="str">
        <x:f>IF(COUNTA(B84:H84)=0,"",IF('Rates'!$D$4&lt;&gt;"OK","n.a.",IF(ISNUMBER(C84),IF(AND(C84&gt;='Rates'!$B$4,C84&lt;'Rates'!$C$4),1,0),0)))</x:f>
      </x:c>
      <x:c r="M84" s="2" t="str">
        <x:f>IF(COUNTA(B84:H84)=0,"",IF(D84="",1,IF(COUNTIFS('Rates'!$B$8:$B$17,D84)&lt;&gt;1,1,IF(INDEX('Rates'!$D$8:$D$17,MATCH(D84,'Rates'!$B$8:$B$17,0))&lt;&gt;"OK",1,0))))</x:f>
      </x:c>
    </x:row>
    <x:row r="85" ht="24" customHeight="1">
      <x:c r="A85" s="2"/>
      <x:c r="B85" s="20"/>
      <x:c r="C85" s="40"/>
      <x:c r="D85" s="20"/>
      <x:c r="E85" s="20"/>
      <x:c r="F85" s="20"/>
      <x:c r="G85" s="22"/>
      <x:c r="H85" s="23"/>
      <x:c r="I85" s="25" t="str">
        <x:f>IF(COUNTA(B85:H85)=0,"",IF(E85&lt;&gt;"Hours",0,IF(K85&lt;&gt;"OK","n.a.",INDEX('Rates'!$I$8:$I$15,MATCH(F85,'Rates'!$G$8:$G$15,0)))))</x:f>
      </x:c>
      <x:c r="J85" s="24" t="str">
        <x:f>IF(COUNTA(B85:H85)=0,"",IF(K85&lt;&gt;"OK","n.a.",IF(E85="Hours",G85*I85,0)))</x:f>
      </x:c>
      <x:c r="K85" s="11" t="str">
        <x:f>IF(COUNTA(B85:H85)=0,"",IF(B85="","Missing entry ID",IF(COUNTIFS($B$9:$B$258,B85)&lt;&gt;1,"Duplicate entry ID",IF(OR(COUNTBLANK(C85)=1,NOT(ISNUMBER(C85))),"Invalid date",IF(M85=1,"Unmapped client",IF(AND(E85&lt;&gt;"Invoice",E85&lt;&gt;"Direct expense",E85&lt;&gt;"Hours"),"Invalid entry type",IF(E85="Hours",IF(OR(COUNTBLANK(G85)=1,NOT(ISNUMBER(G85)),G85&lt;0),"Invalid hours",IF(OR(COUNTBLANK(H85)=1,NOT(ISNUMBER(H85)),H85&lt;&gt;0),"Hours amount must be 0",IF(F85="","Missing role ID",IF(COUNTIFS('Rates'!$G$8:$G$15,F85)&lt;&gt;1,"Missing/duplicate role",IF(INDEX('Rates'!$J$8:$J$15,MATCH(F85,'Rates'!$G$8:$G$15,0))&lt;&gt;"OK","Invalid rate mapping","OK"))))),IF(OR(COUNTBLANK(H85)=1,NOT(ISNUMBER(H85))),"Invalid amount",IF(OR(COUNTBLANK(G85)=1,NOT(ISNUMBER(G85)),G85&lt;&gt;0,F85&lt;&gt;""),"Use hours 0, role blank","OK")))))))))</x:f>
      </x:c>
      <x:c r="L85" s="2" t="str">
        <x:f>IF(COUNTA(B85:H85)=0,"",IF('Rates'!$D$4&lt;&gt;"OK","n.a.",IF(ISNUMBER(C85),IF(AND(C85&gt;='Rates'!$B$4,C85&lt;'Rates'!$C$4),1,0),0)))</x:f>
      </x:c>
      <x:c r="M85" s="2" t="str">
        <x:f>IF(COUNTA(B85:H85)=0,"",IF(D85="",1,IF(COUNTIFS('Rates'!$B$8:$B$17,D85)&lt;&gt;1,1,IF(INDEX('Rates'!$D$8:$D$17,MATCH(D85,'Rates'!$B$8:$B$17,0))&lt;&gt;"OK",1,0))))</x:f>
      </x:c>
    </x:row>
    <x:row r="86" ht="24" customHeight="1">
      <x:c r="A86" s="2"/>
      <x:c r="B86" s="20"/>
      <x:c r="C86" s="40"/>
      <x:c r="D86" s="20"/>
      <x:c r="E86" s="20"/>
      <x:c r="F86" s="20"/>
      <x:c r="G86" s="22"/>
      <x:c r="H86" s="23"/>
      <x:c r="I86" s="25" t="str">
        <x:f>IF(COUNTA(B86:H86)=0,"",IF(E86&lt;&gt;"Hours",0,IF(K86&lt;&gt;"OK","n.a.",INDEX('Rates'!$I$8:$I$15,MATCH(F86,'Rates'!$G$8:$G$15,0)))))</x:f>
      </x:c>
      <x:c r="J86" s="24" t="str">
        <x:f>IF(COUNTA(B86:H86)=0,"",IF(K86&lt;&gt;"OK","n.a.",IF(E86="Hours",G86*I86,0)))</x:f>
      </x:c>
      <x:c r="K86" s="11" t="str">
        <x:f>IF(COUNTA(B86:H86)=0,"",IF(B86="","Missing entry ID",IF(COUNTIFS($B$9:$B$258,B86)&lt;&gt;1,"Duplicate entry ID",IF(OR(COUNTBLANK(C86)=1,NOT(ISNUMBER(C86))),"Invalid date",IF(M86=1,"Unmapped client",IF(AND(E86&lt;&gt;"Invoice",E86&lt;&gt;"Direct expense",E86&lt;&gt;"Hours"),"Invalid entry type",IF(E86="Hours",IF(OR(COUNTBLANK(G86)=1,NOT(ISNUMBER(G86)),G86&lt;0),"Invalid hours",IF(OR(COUNTBLANK(H86)=1,NOT(ISNUMBER(H86)),H86&lt;&gt;0),"Hours amount must be 0",IF(F86="","Missing role ID",IF(COUNTIFS('Rates'!$G$8:$G$15,F86)&lt;&gt;1,"Missing/duplicate role",IF(INDEX('Rates'!$J$8:$J$15,MATCH(F86,'Rates'!$G$8:$G$15,0))&lt;&gt;"OK","Invalid rate mapping","OK"))))),IF(OR(COUNTBLANK(H86)=1,NOT(ISNUMBER(H86))),"Invalid amount",IF(OR(COUNTBLANK(G86)=1,NOT(ISNUMBER(G86)),G86&lt;&gt;0,F86&lt;&gt;""),"Use hours 0, role blank","OK")))))))))</x:f>
      </x:c>
      <x:c r="L86" s="2" t="str">
        <x:f>IF(COUNTA(B86:H86)=0,"",IF('Rates'!$D$4&lt;&gt;"OK","n.a.",IF(ISNUMBER(C86),IF(AND(C86&gt;='Rates'!$B$4,C86&lt;'Rates'!$C$4),1,0),0)))</x:f>
      </x:c>
      <x:c r="M86" s="2" t="str">
        <x:f>IF(COUNTA(B86:H86)=0,"",IF(D86="",1,IF(COUNTIFS('Rates'!$B$8:$B$17,D86)&lt;&gt;1,1,IF(INDEX('Rates'!$D$8:$D$17,MATCH(D86,'Rates'!$B$8:$B$17,0))&lt;&gt;"OK",1,0))))</x:f>
      </x:c>
    </x:row>
    <x:row r="87" ht="24" customHeight="1">
      <x:c r="A87" s="2"/>
      <x:c r="B87" s="20"/>
      <x:c r="C87" s="40"/>
      <x:c r="D87" s="20"/>
      <x:c r="E87" s="20"/>
      <x:c r="F87" s="20"/>
      <x:c r="G87" s="22"/>
      <x:c r="H87" s="23"/>
      <x:c r="I87" s="25" t="str">
        <x:f>IF(COUNTA(B87:H87)=0,"",IF(E87&lt;&gt;"Hours",0,IF(K87&lt;&gt;"OK","n.a.",INDEX('Rates'!$I$8:$I$15,MATCH(F87,'Rates'!$G$8:$G$15,0)))))</x:f>
      </x:c>
      <x:c r="J87" s="24" t="str">
        <x:f>IF(COUNTA(B87:H87)=0,"",IF(K87&lt;&gt;"OK","n.a.",IF(E87="Hours",G87*I87,0)))</x:f>
      </x:c>
      <x:c r="K87" s="11" t="str">
        <x:f>IF(COUNTA(B87:H87)=0,"",IF(B87="","Missing entry ID",IF(COUNTIFS($B$9:$B$258,B87)&lt;&gt;1,"Duplicate entry ID",IF(OR(COUNTBLANK(C87)=1,NOT(ISNUMBER(C87))),"Invalid date",IF(M87=1,"Unmapped client",IF(AND(E87&lt;&gt;"Invoice",E87&lt;&gt;"Direct expense",E87&lt;&gt;"Hours"),"Invalid entry type",IF(E87="Hours",IF(OR(COUNTBLANK(G87)=1,NOT(ISNUMBER(G87)),G87&lt;0),"Invalid hours",IF(OR(COUNTBLANK(H87)=1,NOT(ISNUMBER(H87)),H87&lt;&gt;0),"Hours amount must be 0",IF(F87="","Missing role ID",IF(COUNTIFS('Rates'!$G$8:$G$15,F87)&lt;&gt;1,"Missing/duplicate role",IF(INDEX('Rates'!$J$8:$J$15,MATCH(F87,'Rates'!$G$8:$G$15,0))&lt;&gt;"OK","Invalid rate mapping","OK"))))),IF(OR(COUNTBLANK(H87)=1,NOT(ISNUMBER(H87))),"Invalid amount",IF(OR(COUNTBLANK(G87)=1,NOT(ISNUMBER(G87)),G87&lt;&gt;0,F87&lt;&gt;""),"Use hours 0, role blank","OK")))))))))</x:f>
      </x:c>
      <x:c r="L87" s="2" t="str">
        <x:f>IF(COUNTA(B87:H87)=0,"",IF('Rates'!$D$4&lt;&gt;"OK","n.a.",IF(ISNUMBER(C87),IF(AND(C87&gt;='Rates'!$B$4,C87&lt;'Rates'!$C$4),1,0),0)))</x:f>
      </x:c>
      <x:c r="M87" s="2" t="str">
        <x:f>IF(COUNTA(B87:H87)=0,"",IF(D87="",1,IF(COUNTIFS('Rates'!$B$8:$B$17,D87)&lt;&gt;1,1,IF(INDEX('Rates'!$D$8:$D$17,MATCH(D87,'Rates'!$B$8:$B$17,0))&lt;&gt;"OK",1,0))))</x:f>
      </x:c>
    </x:row>
    <x:row r="88" ht="24" customHeight="1">
      <x:c r="A88" s="2"/>
      <x:c r="B88" s="20"/>
      <x:c r="C88" s="40"/>
      <x:c r="D88" s="20"/>
      <x:c r="E88" s="20"/>
      <x:c r="F88" s="20"/>
      <x:c r="G88" s="22"/>
      <x:c r="H88" s="23"/>
      <x:c r="I88" s="25" t="str">
        <x:f>IF(COUNTA(B88:H88)=0,"",IF(E88&lt;&gt;"Hours",0,IF(K88&lt;&gt;"OK","n.a.",INDEX('Rates'!$I$8:$I$15,MATCH(F88,'Rates'!$G$8:$G$15,0)))))</x:f>
      </x:c>
      <x:c r="J88" s="24" t="str">
        <x:f>IF(COUNTA(B88:H88)=0,"",IF(K88&lt;&gt;"OK","n.a.",IF(E88="Hours",G88*I88,0)))</x:f>
      </x:c>
      <x:c r="K88" s="11" t="str">
        <x:f>IF(COUNTA(B88:H88)=0,"",IF(B88="","Missing entry ID",IF(COUNTIFS($B$9:$B$258,B88)&lt;&gt;1,"Duplicate entry ID",IF(OR(COUNTBLANK(C88)=1,NOT(ISNUMBER(C88))),"Invalid date",IF(M88=1,"Unmapped client",IF(AND(E88&lt;&gt;"Invoice",E88&lt;&gt;"Direct expense",E88&lt;&gt;"Hours"),"Invalid entry type",IF(E88="Hours",IF(OR(COUNTBLANK(G88)=1,NOT(ISNUMBER(G88)),G88&lt;0),"Invalid hours",IF(OR(COUNTBLANK(H88)=1,NOT(ISNUMBER(H88)),H88&lt;&gt;0),"Hours amount must be 0",IF(F88="","Missing role ID",IF(COUNTIFS('Rates'!$G$8:$G$15,F88)&lt;&gt;1,"Missing/duplicate role",IF(INDEX('Rates'!$J$8:$J$15,MATCH(F88,'Rates'!$G$8:$G$15,0))&lt;&gt;"OK","Invalid rate mapping","OK"))))),IF(OR(COUNTBLANK(H88)=1,NOT(ISNUMBER(H88))),"Invalid amount",IF(OR(COUNTBLANK(G88)=1,NOT(ISNUMBER(G88)),G88&lt;&gt;0,F88&lt;&gt;""),"Use hours 0, role blank","OK")))))))))</x:f>
      </x:c>
      <x:c r="L88" s="2" t="str">
        <x:f>IF(COUNTA(B88:H88)=0,"",IF('Rates'!$D$4&lt;&gt;"OK","n.a.",IF(ISNUMBER(C88),IF(AND(C88&gt;='Rates'!$B$4,C88&lt;'Rates'!$C$4),1,0),0)))</x:f>
      </x:c>
      <x:c r="M88" s="2" t="str">
        <x:f>IF(COUNTA(B88:H88)=0,"",IF(D88="",1,IF(COUNTIFS('Rates'!$B$8:$B$17,D88)&lt;&gt;1,1,IF(INDEX('Rates'!$D$8:$D$17,MATCH(D88,'Rates'!$B$8:$B$17,0))&lt;&gt;"OK",1,0))))</x:f>
      </x:c>
    </x:row>
    <x:row r="89" ht="24" customHeight="1">
      <x:c r="A89" s="2"/>
      <x:c r="B89" s="20"/>
      <x:c r="C89" s="40"/>
      <x:c r="D89" s="20"/>
      <x:c r="E89" s="20"/>
      <x:c r="F89" s="20"/>
      <x:c r="G89" s="22"/>
      <x:c r="H89" s="23"/>
      <x:c r="I89" s="25" t="str">
        <x:f>IF(COUNTA(B89:H89)=0,"",IF(E89&lt;&gt;"Hours",0,IF(K89&lt;&gt;"OK","n.a.",INDEX('Rates'!$I$8:$I$15,MATCH(F89,'Rates'!$G$8:$G$15,0)))))</x:f>
      </x:c>
      <x:c r="J89" s="24" t="str">
        <x:f>IF(COUNTA(B89:H89)=0,"",IF(K89&lt;&gt;"OK","n.a.",IF(E89="Hours",G89*I89,0)))</x:f>
      </x:c>
      <x:c r="K89" s="11" t="str">
        <x:f>IF(COUNTA(B89:H89)=0,"",IF(B89="","Missing entry ID",IF(COUNTIFS($B$9:$B$258,B89)&lt;&gt;1,"Duplicate entry ID",IF(OR(COUNTBLANK(C89)=1,NOT(ISNUMBER(C89))),"Invalid date",IF(M89=1,"Unmapped client",IF(AND(E89&lt;&gt;"Invoice",E89&lt;&gt;"Direct expense",E89&lt;&gt;"Hours"),"Invalid entry type",IF(E89="Hours",IF(OR(COUNTBLANK(G89)=1,NOT(ISNUMBER(G89)),G89&lt;0),"Invalid hours",IF(OR(COUNTBLANK(H89)=1,NOT(ISNUMBER(H89)),H89&lt;&gt;0),"Hours amount must be 0",IF(F89="","Missing role ID",IF(COUNTIFS('Rates'!$G$8:$G$15,F89)&lt;&gt;1,"Missing/duplicate role",IF(INDEX('Rates'!$J$8:$J$15,MATCH(F89,'Rates'!$G$8:$G$15,0))&lt;&gt;"OK","Invalid rate mapping","OK"))))),IF(OR(COUNTBLANK(H89)=1,NOT(ISNUMBER(H89))),"Invalid amount",IF(OR(COUNTBLANK(G89)=1,NOT(ISNUMBER(G89)),G89&lt;&gt;0,F89&lt;&gt;""),"Use hours 0, role blank","OK")))))))))</x:f>
      </x:c>
      <x:c r="L89" s="2" t="str">
        <x:f>IF(COUNTA(B89:H89)=0,"",IF('Rates'!$D$4&lt;&gt;"OK","n.a.",IF(ISNUMBER(C89),IF(AND(C89&gt;='Rates'!$B$4,C89&lt;'Rates'!$C$4),1,0),0)))</x:f>
      </x:c>
      <x:c r="M89" s="2" t="str">
        <x:f>IF(COUNTA(B89:H89)=0,"",IF(D89="",1,IF(COUNTIFS('Rates'!$B$8:$B$17,D89)&lt;&gt;1,1,IF(INDEX('Rates'!$D$8:$D$17,MATCH(D89,'Rates'!$B$8:$B$17,0))&lt;&gt;"OK",1,0))))</x:f>
      </x:c>
    </x:row>
    <x:row r="90" ht="24" customHeight="1">
      <x:c r="A90" s="2"/>
      <x:c r="B90" s="20"/>
      <x:c r="C90" s="40"/>
      <x:c r="D90" s="20"/>
      <x:c r="E90" s="20"/>
      <x:c r="F90" s="20"/>
      <x:c r="G90" s="22"/>
      <x:c r="H90" s="23"/>
      <x:c r="I90" s="25" t="str">
        <x:f>IF(COUNTA(B90:H90)=0,"",IF(E90&lt;&gt;"Hours",0,IF(K90&lt;&gt;"OK","n.a.",INDEX('Rates'!$I$8:$I$15,MATCH(F90,'Rates'!$G$8:$G$15,0)))))</x:f>
      </x:c>
      <x:c r="J90" s="24" t="str">
        <x:f>IF(COUNTA(B90:H90)=0,"",IF(K90&lt;&gt;"OK","n.a.",IF(E90="Hours",G90*I90,0)))</x:f>
      </x:c>
      <x:c r="K90" s="11" t="str">
        <x:f>IF(COUNTA(B90:H90)=0,"",IF(B90="","Missing entry ID",IF(COUNTIFS($B$9:$B$258,B90)&lt;&gt;1,"Duplicate entry ID",IF(OR(COUNTBLANK(C90)=1,NOT(ISNUMBER(C90))),"Invalid date",IF(M90=1,"Unmapped client",IF(AND(E90&lt;&gt;"Invoice",E90&lt;&gt;"Direct expense",E90&lt;&gt;"Hours"),"Invalid entry type",IF(E90="Hours",IF(OR(COUNTBLANK(G90)=1,NOT(ISNUMBER(G90)),G90&lt;0),"Invalid hours",IF(OR(COUNTBLANK(H90)=1,NOT(ISNUMBER(H90)),H90&lt;&gt;0),"Hours amount must be 0",IF(F90="","Missing role ID",IF(COUNTIFS('Rates'!$G$8:$G$15,F90)&lt;&gt;1,"Missing/duplicate role",IF(INDEX('Rates'!$J$8:$J$15,MATCH(F90,'Rates'!$G$8:$G$15,0))&lt;&gt;"OK","Invalid rate mapping","OK"))))),IF(OR(COUNTBLANK(H90)=1,NOT(ISNUMBER(H90))),"Invalid amount",IF(OR(COUNTBLANK(G90)=1,NOT(ISNUMBER(G90)),G90&lt;&gt;0,F90&lt;&gt;""),"Use hours 0, role blank","OK")))))))))</x:f>
      </x:c>
      <x:c r="L90" s="2" t="str">
        <x:f>IF(COUNTA(B90:H90)=0,"",IF('Rates'!$D$4&lt;&gt;"OK","n.a.",IF(ISNUMBER(C90),IF(AND(C90&gt;='Rates'!$B$4,C90&lt;'Rates'!$C$4),1,0),0)))</x:f>
      </x:c>
      <x:c r="M90" s="2" t="str">
        <x:f>IF(COUNTA(B90:H90)=0,"",IF(D90="",1,IF(COUNTIFS('Rates'!$B$8:$B$17,D90)&lt;&gt;1,1,IF(INDEX('Rates'!$D$8:$D$17,MATCH(D90,'Rates'!$B$8:$B$17,0))&lt;&gt;"OK",1,0))))</x:f>
      </x:c>
    </x:row>
    <x:row r="91" ht="24" customHeight="1">
      <x:c r="A91" s="2"/>
      <x:c r="B91" s="20"/>
      <x:c r="C91" s="40"/>
      <x:c r="D91" s="20"/>
      <x:c r="E91" s="20"/>
      <x:c r="F91" s="20"/>
      <x:c r="G91" s="22"/>
      <x:c r="H91" s="23"/>
      <x:c r="I91" s="25" t="str">
        <x:f>IF(COUNTA(B91:H91)=0,"",IF(E91&lt;&gt;"Hours",0,IF(K91&lt;&gt;"OK","n.a.",INDEX('Rates'!$I$8:$I$15,MATCH(F91,'Rates'!$G$8:$G$15,0)))))</x:f>
      </x:c>
      <x:c r="J91" s="24" t="str">
        <x:f>IF(COUNTA(B91:H91)=0,"",IF(K91&lt;&gt;"OK","n.a.",IF(E91="Hours",G91*I91,0)))</x:f>
      </x:c>
      <x:c r="K91" s="11" t="str">
        <x:f>IF(COUNTA(B91:H91)=0,"",IF(B91="","Missing entry ID",IF(COUNTIFS($B$9:$B$258,B91)&lt;&gt;1,"Duplicate entry ID",IF(OR(COUNTBLANK(C91)=1,NOT(ISNUMBER(C91))),"Invalid date",IF(M91=1,"Unmapped client",IF(AND(E91&lt;&gt;"Invoice",E91&lt;&gt;"Direct expense",E91&lt;&gt;"Hours"),"Invalid entry type",IF(E91="Hours",IF(OR(COUNTBLANK(G91)=1,NOT(ISNUMBER(G91)),G91&lt;0),"Invalid hours",IF(OR(COUNTBLANK(H91)=1,NOT(ISNUMBER(H91)),H91&lt;&gt;0),"Hours amount must be 0",IF(F91="","Missing role ID",IF(COUNTIFS('Rates'!$G$8:$G$15,F91)&lt;&gt;1,"Missing/duplicate role",IF(INDEX('Rates'!$J$8:$J$15,MATCH(F91,'Rates'!$G$8:$G$15,0))&lt;&gt;"OK","Invalid rate mapping","OK"))))),IF(OR(COUNTBLANK(H91)=1,NOT(ISNUMBER(H91))),"Invalid amount",IF(OR(COUNTBLANK(G91)=1,NOT(ISNUMBER(G91)),G91&lt;&gt;0,F91&lt;&gt;""),"Use hours 0, role blank","OK")))))))))</x:f>
      </x:c>
      <x:c r="L91" s="2" t="str">
        <x:f>IF(COUNTA(B91:H91)=0,"",IF('Rates'!$D$4&lt;&gt;"OK","n.a.",IF(ISNUMBER(C91),IF(AND(C91&gt;='Rates'!$B$4,C91&lt;'Rates'!$C$4),1,0),0)))</x:f>
      </x:c>
      <x:c r="M91" s="2" t="str">
        <x:f>IF(COUNTA(B91:H91)=0,"",IF(D91="",1,IF(COUNTIFS('Rates'!$B$8:$B$17,D91)&lt;&gt;1,1,IF(INDEX('Rates'!$D$8:$D$17,MATCH(D91,'Rates'!$B$8:$B$17,0))&lt;&gt;"OK",1,0))))</x:f>
      </x:c>
    </x:row>
    <x:row r="92" ht="24" customHeight="1">
      <x:c r="A92" s="2"/>
      <x:c r="B92" s="20"/>
      <x:c r="C92" s="40"/>
      <x:c r="D92" s="20"/>
      <x:c r="E92" s="20"/>
      <x:c r="F92" s="20"/>
      <x:c r="G92" s="22"/>
      <x:c r="H92" s="23"/>
      <x:c r="I92" s="25" t="str">
        <x:f>IF(COUNTA(B92:H92)=0,"",IF(E92&lt;&gt;"Hours",0,IF(K92&lt;&gt;"OK","n.a.",INDEX('Rates'!$I$8:$I$15,MATCH(F92,'Rates'!$G$8:$G$15,0)))))</x:f>
      </x:c>
      <x:c r="J92" s="24" t="str">
        <x:f>IF(COUNTA(B92:H92)=0,"",IF(K92&lt;&gt;"OK","n.a.",IF(E92="Hours",G92*I92,0)))</x:f>
      </x:c>
      <x:c r="K92" s="11" t="str">
        <x:f>IF(COUNTA(B92:H92)=0,"",IF(B92="","Missing entry ID",IF(COUNTIFS($B$9:$B$258,B92)&lt;&gt;1,"Duplicate entry ID",IF(OR(COUNTBLANK(C92)=1,NOT(ISNUMBER(C92))),"Invalid date",IF(M92=1,"Unmapped client",IF(AND(E92&lt;&gt;"Invoice",E92&lt;&gt;"Direct expense",E92&lt;&gt;"Hours"),"Invalid entry type",IF(E92="Hours",IF(OR(COUNTBLANK(G92)=1,NOT(ISNUMBER(G92)),G92&lt;0),"Invalid hours",IF(OR(COUNTBLANK(H92)=1,NOT(ISNUMBER(H92)),H92&lt;&gt;0),"Hours amount must be 0",IF(F92="","Missing role ID",IF(COUNTIFS('Rates'!$G$8:$G$15,F92)&lt;&gt;1,"Missing/duplicate role",IF(INDEX('Rates'!$J$8:$J$15,MATCH(F92,'Rates'!$G$8:$G$15,0))&lt;&gt;"OK","Invalid rate mapping","OK"))))),IF(OR(COUNTBLANK(H92)=1,NOT(ISNUMBER(H92))),"Invalid amount",IF(OR(COUNTBLANK(G92)=1,NOT(ISNUMBER(G92)),G92&lt;&gt;0,F92&lt;&gt;""),"Use hours 0, role blank","OK")))))))))</x:f>
      </x:c>
      <x:c r="L92" s="2" t="str">
        <x:f>IF(COUNTA(B92:H92)=0,"",IF('Rates'!$D$4&lt;&gt;"OK","n.a.",IF(ISNUMBER(C92),IF(AND(C92&gt;='Rates'!$B$4,C92&lt;'Rates'!$C$4),1,0),0)))</x:f>
      </x:c>
      <x:c r="M92" s="2" t="str">
        <x:f>IF(COUNTA(B92:H92)=0,"",IF(D92="",1,IF(COUNTIFS('Rates'!$B$8:$B$17,D92)&lt;&gt;1,1,IF(INDEX('Rates'!$D$8:$D$17,MATCH(D92,'Rates'!$B$8:$B$17,0))&lt;&gt;"OK",1,0))))</x:f>
      </x:c>
    </x:row>
    <x:row r="93" ht="24" customHeight="1">
      <x:c r="A93" s="2"/>
      <x:c r="B93" s="20"/>
      <x:c r="C93" s="40"/>
      <x:c r="D93" s="20"/>
      <x:c r="E93" s="20"/>
      <x:c r="F93" s="20"/>
      <x:c r="G93" s="22"/>
      <x:c r="H93" s="23"/>
      <x:c r="I93" s="25" t="str">
        <x:f>IF(COUNTA(B93:H93)=0,"",IF(E93&lt;&gt;"Hours",0,IF(K93&lt;&gt;"OK","n.a.",INDEX('Rates'!$I$8:$I$15,MATCH(F93,'Rates'!$G$8:$G$15,0)))))</x:f>
      </x:c>
      <x:c r="J93" s="24" t="str">
        <x:f>IF(COUNTA(B93:H93)=0,"",IF(K93&lt;&gt;"OK","n.a.",IF(E93="Hours",G93*I93,0)))</x:f>
      </x:c>
      <x:c r="K93" s="11" t="str">
        <x:f>IF(COUNTA(B93:H93)=0,"",IF(B93="","Missing entry ID",IF(COUNTIFS($B$9:$B$258,B93)&lt;&gt;1,"Duplicate entry ID",IF(OR(COUNTBLANK(C93)=1,NOT(ISNUMBER(C93))),"Invalid date",IF(M93=1,"Unmapped client",IF(AND(E93&lt;&gt;"Invoice",E93&lt;&gt;"Direct expense",E93&lt;&gt;"Hours"),"Invalid entry type",IF(E93="Hours",IF(OR(COUNTBLANK(G93)=1,NOT(ISNUMBER(G93)),G93&lt;0),"Invalid hours",IF(OR(COUNTBLANK(H93)=1,NOT(ISNUMBER(H93)),H93&lt;&gt;0),"Hours amount must be 0",IF(F93="","Missing role ID",IF(COUNTIFS('Rates'!$G$8:$G$15,F93)&lt;&gt;1,"Missing/duplicate role",IF(INDEX('Rates'!$J$8:$J$15,MATCH(F93,'Rates'!$G$8:$G$15,0))&lt;&gt;"OK","Invalid rate mapping","OK"))))),IF(OR(COUNTBLANK(H93)=1,NOT(ISNUMBER(H93))),"Invalid amount",IF(OR(COUNTBLANK(G93)=1,NOT(ISNUMBER(G93)),G93&lt;&gt;0,F93&lt;&gt;""),"Use hours 0, role blank","OK")))))))))</x:f>
      </x:c>
      <x:c r="L93" s="2" t="str">
        <x:f>IF(COUNTA(B93:H93)=0,"",IF('Rates'!$D$4&lt;&gt;"OK","n.a.",IF(ISNUMBER(C93),IF(AND(C93&gt;='Rates'!$B$4,C93&lt;'Rates'!$C$4),1,0),0)))</x:f>
      </x:c>
      <x:c r="M93" s="2" t="str">
        <x:f>IF(COUNTA(B93:H93)=0,"",IF(D93="",1,IF(COUNTIFS('Rates'!$B$8:$B$17,D93)&lt;&gt;1,1,IF(INDEX('Rates'!$D$8:$D$17,MATCH(D93,'Rates'!$B$8:$B$17,0))&lt;&gt;"OK",1,0))))</x:f>
      </x:c>
    </x:row>
    <x:row r="94" ht="24" customHeight="1">
      <x:c r="A94" s="2"/>
      <x:c r="B94" s="20"/>
      <x:c r="C94" s="40"/>
      <x:c r="D94" s="20"/>
      <x:c r="E94" s="20"/>
      <x:c r="F94" s="20"/>
      <x:c r="G94" s="22"/>
      <x:c r="H94" s="23"/>
      <x:c r="I94" s="25" t="str">
        <x:f>IF(COUNTA(B94:H94)=0,"",IF(E94&lt;&gt;"Hours",0,IF(K94&lt;&gt;"OK","n.a.",INDEX('Rates'!$I$8:$I$15,MATCH(F94,'Rates'!$G$8:$G$15,0)))))</x:f>
      </x:c>
      <x:c r="J94" s="24" t="str">
        <x:f>IF(COUNTA(B94:H94)=0,"",IF(K94&lt;&gt;"OK","n.a.",IF(E94="Hours",G94*I94,0)))</x:f>
      </x:c>
      <x:c r="K94" s="11" t="str">
        <x:f>IF(COUNTA(B94:H94)=0,"",IF(B94="","Missing entry ID",IF(COUNTIFS($B$9:$B$258,B94)&lt;&gt;1,"Duplicate entry ID",IF(OR(COUNTBLANK(C94)=1,NOT(ISNUMBER(C94))),"Invalid date",IF(M94=1,"Unmapped client",IF(AND(E94&lt;&gt;"Invoice",E94&lt;&gt;"Direct expense",E94&lt;&gt;"Hours"),"Invalid entry type",IF(E94="Hours",IF(OR(COUNTBLANK(G94)=1,NOT(ISNUMBER(G94)),G94&lt;0),"Invalid hours",IF(OR(COUNTBLANK(H94)=1,NOT(ISNUMBER(H94)),H94&lt;&gt;0),"Hours amount must be 0",IF(F94="","Missing role ID",IF(COUNTIFS('Rates'!$G$8:$G$15,F94)&lt;&gt;1,"Missing/duplicate role",IF(INDEX('Rates'!$J$8:$J$15,MATCH(F94,'Rates'!$G$8:$G$15,0))&lt;&gt;"OK","Invalid rate mapping","OK"))))),IF(OR(COUNTBLANK(H94)=1,NOT(ISNUMBER(H94))),"Invalid amount",IF(OR(COUNTBLANK(G94)=1,NOT(ISNUMBER(G94)),G94&lt;&gt;0,F94&lt;&gt;""),"Use hours 0, role blank","OK")))))))))</x:f>
      </x:c>
      <x:c r="L94" s="2" t="str">
        <x:f>IF(COUNTA(B94:H94)=0,"",IF('Rates'!$D$4&lt;&gt;"OK","n.a.",IF(ISNUMBER(C94),IF(AND(C94&gt;='Rates'!$B$4,C94&lt;'Rates'!$C$4),1,0),0)))</x:f>
      </x:c>
      <x:c r="M94" s="2" t="str">
        <x:f>IF(COUNTA(B94:H94)=0,"",IF(D94="",1,IF(COUNTIFS('Rates'!$B$8:$B$17,D94)&lt;&gt;1,1,IF(INDEX('Rates'!$D$8:$D$17,MATCH(D94,'Rates'!$B$8:$B$17,0))&lt;&gt;"OK",1,0))))</x:f>
      </x:c>
    </x:row>
    <x:row r="95" ht="24" customHeight="1">
      <x:c r="A95" s="2"/>
      <x:c r="B95" s="20"/>
      <x:c r="C95" s="40"/>
      <x:c r="D95" s="20"/>
      <x:c r="E95" s="20"/>
      <x:c r="F95" s="20"/>
      <x:c r="G95" s="22"/>
      <x:c r="H95" s="23"/>
      <x:c r="I95" s="25" t="str">
        <x:f>IF(COUNTA(B95:H95)=0,"",IF(E95&lt;&gt;"Hours",0,IF(K95&lt;&gt;"OK","n.a.",INDEX('Rates'!$I$8:$I$15,MATCH(F95,'Rates'!$G$8:$G$15,0)))))</x:f>
      </x:c>
      <x:c r="J95" s="24" t="str">
        <x:f>IF(COUNTA(B95:H95)=0,"",IF(K95&lt;&gt;"OK","n.a.",IF(E95="Hours",G95*I95,0)))</x:f>
      </x:c>
      <x:c r="K95" s="11" t="str">
        <x:f>IF(COUNTA(B95:H95)=0,"",IF(B95="","Missing entry ID",IF(COUNTIFS($B$9:$B$258,B95)&lt;&gt;1,"Duplicate entry ID",IF(OR(COUNTBLANK(C95)=1,NOT(ISNUMBER(C95))),"Invalid date",IF(M95=1,"Unmapped client",IF(AND(E95&lt;&gt;"Invoice",E95&lt;&gt;"Direct expense",E95&lt;&gt;"Hours"),"Invalid entry type",IF(E95="Hours",IF(OR(COUNTBLANK(G95)=1,NOT(ISNUMBER(G95)),G95&lt;0),"Invalid hours",IF(OR(COUNTBLANK(H95)=1,NOT(ISNUMBER(H95)),H95&lt;&gt;0),"Hours amount must be 0",IF(F95="","Missing role ID",IF(COUNTIFS('Rates'!$G$8:$G$15,F95)&lt;&gt;1,"Missing/duplicate role",IF(INDEX('Rates'!$J$8:$J$15,MATCH(F95,'Rates'!$G$8:$G$15,0))&lt;&gt;"OK","Invalid rate mapping","OK"))))),IF(OR(COUNTBLANK(H95)=1,NOT(ISNUMBER(H95))),"Invalid amount",IF(OR(COUNTBLANK(G95)=1,NOT(ISNUMBER(G95)),G95&lt;&gt;0,F95&lt;&gt;""),"Use hours 0, role blank","OK")))))))))</x:f>
      </x:c>
      <x:c r="L95" s="2" t="str">
        <x:f>IF(COUNTA(B95:H95)=0,"",IF('Rates'!$D$4&lt;&gt;"OK","n.a.",IF(ISNUMBER(C95),IF(AND(C95&gt;='Rates'!$B$4,C95&lt;'Rates'!$C$4),1,0),0)))</x:f>
      </x:c>
      <x:c r="M95" s="2" t="str">
        <x:f>IF(COUNTA(B95:H95)=0,"",IF(D95="",1,IF(COUNTIFS('Rates'!$B$8:$B$17,D95)&lt;&gt;1,1,IF(INDEX('Rates'!$D$8:$D$17,MATCH(D95,'Rates'!$B$8:$B$17,0))&lt;&gt;"OK",1,0))))</x:f>
      </x:c>
    </x:row>
    <x:row r="96" ht="24" customHeight="1">
      <x:c r="A96" s="2"/>
      <x:c r="B96" s="20"/>
      <x:c r="C96" s="40"/>
      <x:c r="D96" s="20"/>
      <x:c r="E96" s="20"/>
      <x:c r="F96" s="20"/>
      <x:c r="G96" s="22"/>
      <x:c r="H96" s="23"/>
      <x:c r="I96" s="25" t="str">
        <x:f>IF(COUNTA(B96:H96)=0,"",IF(E96&lt;&gt;"Hours",0,IF(K96&lt;&gt;"OK","n.a.",INDEX('Rates'!$I$8:$I$15,MATCH(F96,'Rates'!$G$8:$G$15,0)))))</x:f>
      </x:c>
      <x:c r="J96" s="24" t="str">
        <x:f>IF(COUNTA(B96:H96)=0,"",IF(K96&lt;&gt;"OK","n.a.",IF(E96="Hours",G96*I96,0)))</x:f>
      </x:c>
      <x:c r="K96" s="11" t="str">
        <x:f>IF(COUNTA(B96:H96)=0,"",IF(B96="","Missing entry ID",IF(COUNTIFS($B$9:$B$258,B96)&lt;&gt;1,"Duplicate entry ID",IF(OR(COUNTBLANK(C96)=1,NOT(ISNUMBER(C96))),"Invalid date",IF(M96=1,"Unmapped client",IF(AND(E96&lt;&gt;"Invoice",E96&lt;&gt;"Direct expense",E96&lt;&gt;"Hours"),"Invalid entry type",IF(E96="Hours",IF(OR(COUNTBLANK(G96)=1,NOT(ISNUMBER(G96)),G96&lt;0),"Invalid hours",IF(OR(COUNTBLANK(H96)=1,NOT(ISNUMBER(H96)),H96&lt;&gt;0),"Hours amount must be 0",IF(F96="","Missing role ID",IF(COUNTIFS('Rates'!$G$8:$G$15,F96)&lt;&gt;1,"Missing/duplicate role",IF(INDEX('Rates'!$J$8:$J$15,MATCH(F96,'Rates'!$G$8:$G$15,0))&lt;&gt;"OK","Invalid rate mapping","OK"))))),IF(OR(COUNTBLANK(H96)=1,NOT(ISNUMBER(H96))),"Invalid amount",IF(OR(COUNTBLANK(G96)=1,NOT(ISNUMBER(G96)),G96&lt;&gt;0,F96&lt;&gt;""),"Use hours 0, role blank","OK")))))))))</x:f>
      </x:c>
      <x:c r="L96" s="2" t="str">
        <x:f>IF(COUNTA(B96:H96)=0,"",IF('Rates'!$D$4&lt;&gt;"OK","n.a.",IF(ISNUMBER(C96),IF(AND(C96&gt;='Rates'!$B$4,C96&lt;'Rates'!$C$4),1,0),0)))</x:f>
      </x:c>
      <x:c r="M96" s="2" t="str">
        <x:f>IF(COUNTA(B96:H96)=0,"",IF(D96="",1,IF(COUNTIFS('Rates'!$B$8:$B$17,D96)&lt;&gt;1,1,IF(INDEX('Rates'!$D$8:$D$17,MATCH(D96,'Rates'!$B$8:$B$17,0))&lt;&gt;"OK",1,0))))</x:f>
      </x:c>
    </x:row>
    <x:row r="97" ht="24" customHeight="1">
      <x:c r="A97" s="2"/>
      <x:c r="B97" s="20"/>
      <x:c r="C97" s="40"/>
      <x:c r="D97" s="20"/>
      <x:c r="E97" s="20"/>
      <x:c r="F97" s="20"/>
      <x:c r="G97" s="22"/>
      <x:c r="H97" s="23"/>
      <x:c r="I97" s="25" t="str">
        <x:f>IF(COUNTA(B97:H97)=0,"",IF(E97&lt;&gt;"Hours",0,IF(K97&lt;&gt;"OK","n.a.",INDEX('Rates'!$I$8:$I$15,MATCH(F97,'Rates'!$G$8:$G$15,0)))))</x:f>
      </x:c>
      <x:c r="J97" s="24" t="str">
        <x:f>IF(COUNTA(B97:H97)=0,"",IF(K97&lt;&gt;"OK","n.a.",IF(E97="Hours",G97*I97,0)))</x:f>
      </x:c>
      <x:c r="K97" s="11" t="str">
        <x:f>IF(COUNTA(B97:H97)=0,"",IF(B97="","Missing entry ID",IF(COUNTIFS($B$9:$B$258,B97)&lt;&gt;1,"Duplicate entry ID",IF(OR(COUNTBLANK(C97)=1,NOT(ISNUMBER(C97))),"Invalid date",IF(M97=1,"Unmapped client",IF(AND(E97&lt;&gt;"Invoice",E97&lt;&gt;"Direct expense",E97&lt;&gt;"Hours"),"Invalid entry type",IF(E97="Hours",IF(OR(COUNTBLANK(G97)=1,NOT(ISNUMBER(G97)),G97&lt;0),"Invalid hours",IF(OR(COUNTBLANK(H97)=1,NOT(ISNUMBER(H97)),H97&lt;&gt;0),"Hours amount must be 0",IF(F97="","Missing role ID",IF(COUNTIFS('Rates'!$G$8:$G$15,F97)&lt;&gt;1,"Missing/duplicate role",IF(INDEX('Rates'!$J$8:$J$15,MATCH(F97,'Rates'!$G$8:$G$15,0))&lt;&gt;"OK","Invalid rate mapping","OK"))))),IF(OR(COUNTBLANK(H97)=1,NOT(ISNUMBER(H97))),"Invalid amount",IF(OR(COUNTBLANK(G97)=1,NOT(ISNUMBER(G97)),G97&lt;&gt;0,F97&lt;&gt;""),"Use hours 0, role blank","OK")))))))))</x:f>
      </x:c>
      <x:c r="L97" s="2" t="str">
        <x:f>IF(COUNTA(B97:H97)=0,"",IF('Rates'!$D$4&lt;&gt;"OK","n.a.",IF(ISNUMBER(C97),IF(AND(C97&gt;='Rates'!$B$4,C97&lt;'Rates'!$C$4),1,0),0)))</x:f>
      </x:c>
      <x:c r="M97" s="2" t="str">
        <x:f>IF(COUNTA(B97:H97)=0,"",IF(D97="",1,IF(COUNTIFS('Rates'!$B$8:$B$17,D97)&lt;&gt;1,1,IF(INDEX('Rates'!$D$8:$D$17,MATCH(D97,'Rates'!$B$8:$B$17,0))&lt;&gt;"OK",1,0))))</x:f>
      </x:c>
    </x:row>
    <x:row r="98" ht="24" customHeight="1">
      <x:c r="A98" s="2"/>
      <x:c r="B98" s="20"/>
      <x:c r="C98" s="40"/>
      <x:c r="D98" s="20"/>
      <x:c r="E98" s="20"/>
      <x:c r="F98" s="20"/>
      <x:c r="G98" s="22"/>
      <x:c r="H98" s="23"/>
      <x:c r="I98" s="25" t="str">
        <x:f>IF(COUNTA(B98:H98)=0,"",IF(E98&lt;&gt;"Hours",0,IF(K98&lt;&gt;"OK","n.a.",INDEX('Rates'!$I$8:$I$15,MATCH(F98,'Rates'!$G$8:$G$15,0)))))</x:f>
      </x:c>
      <x:c r="J98" s="24" t="str">
        <x:f>IF(COUNTA(B98:H98)=0,"",IF(K98&lt;&gt;"OK","n.a.",IF(E98="Hours",G98*I98,0)))</x:f>
      </x:c>
      <x:c r="K98" s="11" t="str">
        <x:f>IF(COUNTA(B98:H98)=0,"",IF(B98="","Missing entry ID",IF(COUNTIFS($B$9:$B$258,B98)&lt;&gt;1,"Duplicate entry ID",IF(OR(COUNTBLANK(C98)=1,NOT(ISNUMBER(C98))),"Invalid date",IF(M98=1,"Unmapped client",IF(AND(E98&lt;&gt;"Invoice",E98&lt;&gt;"Direct expense",E98&lt;&gt;"Hours"),"Invalid entry type",IF(E98="Hours",IF(OR(COUNTBLANK(G98)=1,NOT(ISNUMBER(G98)),G98&lt;0),"Invalid hours",IF(OR(COUNTBLANK(H98)=1,NOT(ISNUMBER(H98)),H98&lt;&gt;0),"Hours amount must be 0",IF(F98="","Missing role ID",IF(COUNTIFS('Rates'!$G$8:$G$15,F98)&lt;&gt;1,"Missing/duplicate role",IF(INDEX('Rates'!$J$8:$J$15,MATCH(F98,'Rates'!$G$8:$G$15,0))&lt;&gt;"OK","Invalid rate mapping","OK"))))),IF(OR(COUNTBLANK(H98)=1,NOT(ISNUMBER(H98))),"Invalid amount",IF(OR(COUNTBLANK(G98)=1,NOT(ISNUMBER(G98)),G98&lt;&gt;0,F98&lt;&gt;""),"Use hours 0, role blank","OK")))))))))</x:f>
      </x:c>
      <x:c r="L98" s="2" t="str">
        <x:f>IF(COUNTA(B98:H98)=0,"",IF('Rates'!$D$4&lt;&gt;"OK","n.a.",IF(ISNUMBER(C98),IF(AND(C98&gt;='Rates'!$B$4,C98&lt;'Rates'!$C$4),1,0),0)))</x:f>
      </x:c>
      <x:c r="M98" s="2" t="str">
        <x:f>IF(COUNTA(B98:H98)=0,"",IF(D98="",1,IF(COUNTIFS('Rates'!$B$8:$B$17,D98)&lt;&gt;1,1,IF(INDEX('Rates'!$D$8:$D$17,MATCH(D98,'Rates'!$B$8:$B$17,0))&lt;&gt;"OK",1,0))))</x:f>
      </x:c>
    </x:row>
    <x:row r="99" ht="24" customHeight="1">
      <x:c r="A99" s="2"/>
      <x:c r="B99" s="20"/>
      <x:c r="C99" s="40"/>
      <x:c r="D99" s="20"/>
      <x:c r="E99" s="20"/>
      <x:c r="F99" s="20"/>
      <x:c r="G99" s="22"/>
      <x:c r="H99" s="23"/>
      <x:c r="I99" s="25" t="str">
        <x:f>IF(COUNTA(B99:H99)=0,"",IF(E99&lt;&gt;"Hours",0,IF(K99&lt;&gt;"OK","n.a.",INDEX('Rates'!$I$8:$I$15,MATCH(F99,'Rates'!$G$8:$G$15,0)))))</x:f>
      </x:c>
      <x:c r="J99" s="24" t="str">
        <x:f>IF(COUNTA(B99:H99)=0,"",IF(K99&lt;&gt;"OK","n.a.",IF(E99="Hours",G99*I99,0)))</x:f>
      </x:c>
      <x:c r="K99" s="11" t="str">
        <x:f>IF(COUNTA(B99:H99)=0,"",IF(B99="","Missing entry ID",IF(COUNTIFS($B$9:$B$258,B99)&lt;&gt;1,"Duplicate entry ID",IF(OR(COUNTBLANK(C99)=1,NOT(ISNUMBER(C99))),"Invalid date",IF(M99=1,"Unmapped client",IF(AND(E99&lt;&gt;"Invoice",E99&lt;&gt;"Direct expense",E99&lt;&gt;"Hours"),"Invalid entry type",IF(E99="Hours",IF(OR(COUNTBLANK(G99)=1,NOT(ISNUMBER(G99)),G99&lt;0),"Invalid hours",IF(OR(COUNTBLANK(H99)=1,NOT(ISNUMBER(H99)),H99&lt;&gt;0),"Hours amount must be 0",IF(F99="","Missing role ID",IF(COUNTIFS('Rates'!$G$8:$G$15,F99)&lt;&gt;1,"Missing/duplicate role",IF(INDEX('Rates'!$J$8:$J$15,MATCH(F99,'Rates'!$G$8:$G$15,0))&lt;&gt;"OK","Invalid rate mapping","OK"))))),IF(OR(COUNTBLANK(H99)=1,NOT(ISNUMBER(H99))),"Invalid amount",IF(OR(COUNTBLANK(G99)=1,NOT(ISNUMBER(G99)),G99&lt;&gt;0,F99&lt;&gt;""),"Use hours 0, role blank","OK")))))))))</x:f>
      </x:c>
      <x:c r="L99" s="2" t="str">
        <x:f>IF(COUNTA(B99:H99)=0,"",IF('Rates'!$D$4&lt;&gt;"OK","n.a.",IF(ISNUMBER(C99),IF(AND(C99&gt;='Rates'!$B$4,C99&lt;'Rates'!$C$4),1,0),0)))</x:f>
      </x:c>
      <x:c r="M99" s="2" t="str">
        <x:f>IF(COUNTA(B99:H99)=0,"",IF(D99="",1,IF(COUNTIFS('Rates'!$B$8:$B$17,D99)&lt;&gt;1,1,IF(INDEX('Rates'!$D$8:$D$17,MATCH(D99,'Rates'!$B$8:$B$17,0))&lt;&gt;"OK",1,0))))</x:f>
      </x:c>
    </x:row>
    <x:row r="100" ht="24" customHeight="1">
      <x:c r="A100" s="2"/>
      <x:c r="B100" s="20"/>
      <x:c r="C100" s="40"/>
      <x:c r="D100" s="20"/>
      <x:c r="E100" s="20"/>
      <x:c r="F100" s="20"/>
      <x:c r="G100" s="22"/>
      <x:c r="H100" s="23"/>
      <x:c r="I100" s="25" t="str">
        <x:f>IF(COUNTA(B100:H100)=0,"",IF(E100&lt;&gt;"Hours",0,IF(K100&lt;&gt;"OK","n.a.",INDEX('Rates'!$I$8:$I$15,MATCH(F100,'Rates'!$G$8:$G$15,0)))))</x:f>
      </x:c>
      <x:c r="J100" s="24" t="str">
        <x:f>IF(COUNTA(B100:H100)=0,"",IF(K100&lt;&gt;"OK","n.a.",IF(E100="Hours",G100*I100,0)))</x:f>
      </x:c>
      <x:c r="K100" s="11" t="str">
        <x:f>IF(COUNTA(B100:H100)=0,"",IF(B100="","Missing entry ID",IF(COUNTIFS($B$9:$B$258,B100)&lt;&gt;1,"Duplicate entry ID",IF(OR(COUNTBLANK(C100)=1,NOT(ISNUMBER(C100))),"Invalid date",IF(M100=1,"Unmapped client",IF(AND(E100&lt;&gt;"Invoice",E100&lt;&gt;"Direct expense",E100&lt;&gt;"Hours"),"Invalid entry type",IF(E100="Hours",IF(OR(COUNTBLANK(G100)=1,NOT(ISNUMBER(G100)),G100&lt;0),"Invalid hours",IF(OR(COUNTBLANK(H100)=1,NOT(ISNUMBER(H100)),H100&lt;&gt;0),"Hours amount must be 0",IF(F100="","Missing role ID",IF(COUNTIFS('Rates'!$G$8:$G$15,F100)&lt;&gt;1,"Missing/duplicate role",IF(INDEX('Rates'!$J$8:$J$15,MATCH(F100,'Rates'!$G$8:$G$15,0))&lt;&gt;"OK","Invalid rate mapping","OK"))))),IF(OR(COUNTBLANK(H100)=1,NOT(ISNUMBER(H100))),"Invalid amount",IF(OR(COUNTBLANK(G100)=1,NOT(ISNUMBER(G100)),G100&lt;&gt;0,F100&lt;&gt;""),"Use hours 0, role blank","OK")))))))))</x:f>
      </x:c>
      <x:c r="L100" s="2" t="str">
        <x:f>IF(COUNTA(B100:H100)=0,"",IF('Rates'!$D$4&lt;&gt;"OK","n.a.",IF(ISNUMBER(C100),IF(AND(C100&gt;='Rates'!$B$4,C100&lt;'Rates'!$C$4),1,0),0)))</x:f>
      </x:c>
      <x:c r="M100" s="2" t="str">
        <x:f>IF(COUNTA(B100:H100)=0,"",IF(D100="",1,IF(COUNTIFS('Rates'!$B$8:$B$17,D100)&lt;&gt;1,1,IF(INDEX('Rates'!$D$8:$D$17,MATCH(D100,'Rates'!$B$8:$B$17,0))&lt;&gt;"OK",1,0))))</x:f>
      </x:c>
    </x:row>
    <x:row r="101" ht="24" customHeight="1">
      <x:c r="A101" s="2"/>
      <x:c r="B101" s="20"/>
      <x:c r="C101" s="40"/>
      <x:c r="D101" s="20"/>
      <x:c r="E101" s="20"/>
      <x:c r="F101" s="20"/>
      <x:c r="G101" s="22"/>
      <x:c r="H101" s="23"/>
      <x:c r="I101" s="25" t="str">
        <x:f>IF(COUNTA(B101:H101)=0,"",IF(E101&lt;&gt;"Hours",0,IF(K101&lt;&gt;"OK","n.a.",INDEX('Rates'!$I$8:$I$15,MATCH(F101,'Rates'!$G$8:$G$15,0)))))</x:f>
      </x:c>
      <x:c r="J101" s="24" t="str">
        <x:f>IF(COUNTA(B101:H101)=0,"",IF(K101&lt;&gt;"OK","n.a.",IF(E101="Hours",G101*I101,0)))</x:f>
      </x:c>
      <x:c r="K101" s="11" t="str">
        <x:f>IF(COUNTA(B101:H101)=0,"",IF(B101="","Missing entry ID",IF(COUNTIFS($B$9:$B$258,B101)&lt;&gt;1,"Duplicate entry ID",IF(OR(COUNTBLANK(C101)=1,NOT(ISNUMBER(C101))),"Invalid date",IF(M101=1,"Unmapped client",IF(AND(E101&lt;&gt;"Invoice",E101&lt;&gt;"Direct expense",E101&lt;&gt;"Hours"),"Invalid entry type",IF(E101="Hours",IF(OR(COUNTBLANK(G101)=1,NOT(ISNUMBER(G101)),G101&lt;0),"Invalid hours",IF(OR(COUNTBLANK(H101)=1,NOT(ISNUMBER(H101)),H101&lt;&gt;0),"Hours amount must be 0",IF(F101="","Missing role ID",IF(COUNTIFS('Rates'!$G$8:$G$15,F101)&lt;&gt;1,"Missing/duplicate role",IF(INDEX('Rates'!$J$8:$J$15,MATCH(F101,'Rates'!$G$8:$G$15,0))&lt;&gt;"OK","Invalid rate mapping","OK"))))),IF(OR(COUNTBLANK(H101)=1,NOT(ISNUMBER(H101))),"Invalid amount",IF(OR(COUNTBLANK(G101)=1,NOT(ISNUMBER(G101)),G101&lt;&gt;0,F101&lt;&gt;""),"Use hours 0, role blank","OK")))))))))</x:f>
      </x:c>
      <x:c r="L101" s="2" t="str">
        <x:f>IF(COUNTA(B101:H101)=0,"",IF('Rates'!$D$4&lt;&gt;"OK","n.a.",IF(ISNUMBER(C101),IF(AND(C101&gt;='Rates'!$B$4,C101&lt;'Rates'!$C$4),1,0),0)))</x:f>
      </x:c>
      <x:c r="M101" s="2" t="str">
        <x:f>IF(COUNTA(B101:H101)=0,"",IF(D101="",1,IF(COUNTIFS('Rates'!$B$8:$B$17,D101)&lt;&gt;1,1,IF(INDEX('Rates'!$D$8:$D$17,MATCH(D101,'Rates'!$B$8:$B$17,0))&lt;&gt;"OK",1,0))))</x:f>
      </x:c>
    </x:row>
    <x:row r="102" ht="24" customHeight="1">
      <x:c r="A102" s="2"/>
      <x:c r="B102" s="20"/>
      <x:c r="C102" s="40"/>
      <x:c r="D102" s="20"/>
      <x:c r="E102" s="20"/>
      <x:c r="F102" s="20"/>
      <x:c r="G102" s="22"/>
      <x:c r="H102" s="23"/>
      <x:c r="I102" s="25" t="str">
        <x:f>IF(COUNTA(B102:H102)=0,"",IF(E102&lt;&gt;"Hours",0,IF(K102&lt;&gt;"OK","n.a.",INDEX('Rates'!$I$8:$I$15,MATCH(F102,'Rates'!$G$8:$G$15,0)))))</x:f>
      </x:c>
      <x:c r="J102" s="24" t="str">
        <x:f>IF(COUNTA(B102:H102)=0,"",IF(K102&lt;&gt;"OK","n.a.",IF(E102="Hours",G102*I102,0)))</x:f>
      </x:c>
      <x:c r="K102" s="11" t="str">
        <x:f>IF(COUNTA(B102:H102)=0,"",IF(B102="","Missing entry ID",IF(COUNTIFS($B$9:$B$258,B102)&lt;&gt;1,"Duplicate entry ID",IF(OR(COUNTBLANK(C102)=1,NOT(ISNUMBER(C102))),"Invalid date",IF(M102=1,"Unmapped client",IF(AND(E102&lt;&gt;"Invoice",E102&lt;&gt;"Direct expense",E102&lt;&gt;"Hours"),"Invalid entry type",IF(E102="Hours",IF(OR(COUNTBLANK(G102)=1,NOT(ISNUMBER(G102)),G102&lt;0),"Invalid hours",IF(OR(COUNTBLANK(H102)=1,NOT(ISNUMBER(H102)),H102&lt;&gt;0),"Hours amount must be 0",IF(F102="","Missing role ID",IF(COUNTIFS('Rates'!$G$8:$G$15,F102)&lt;&gt;1,"Missing/duplicate role",IF(INDEX('Rates'!$J$8:$J$15,MATCH(F102,'Rates'!$G$8:$G$15,0))&lt;&gt;"OK","Invalid rate mapping","OK"))))),IF(OR(COUNTBLANK(H102)=1,NOT(ISNUMBER(H102))),"Invalid amount",IF(OR(COUNTBLANK(G102)=1,NOT(ISNUMBER(G102)),G102&lt;&gt;0,F102&lt;&gt;""),"Use hours 0, role blank","OK")))))))))</x:f>
      </x:c>
      <x:c r="L102" s="2" t="str">
        <x:f>IF(COUNTA(B102:H102)=0,"",IF('Rates'!$D$4&lt;&gt;"OK","n.a.",IF(ISNUMBER(C102),IF(AND(C102&gt;='Rates'!$B$4,C102&lt;'Rates'!$C$4),1,0),0)))</x:f>
      </x:c>
      <x:c r="M102" s="2" t="str">
        <x:f>IF(COUNTA(B102:H102)=0,"",IF(D102="",1,IF(COUNTIFS('Rates'!$B$8:$B$17,D102)&lt;&gt;1,1,IF(INDEX('Rates'!$D$8:$D$17,MATCH(D102,'Rates'!$B$8:$B$17,0))&lt;&gt;"OK",1,0))))</x:f>
      </x:c>
    </x:row>
    <x:row r="103" ht="24" customHeight="1">
      <x:c r="A103" s="2"/>
      <x:c r="B103" s="20"/>
      <x:c r="C103" s="40"/>
      <x:c r="D103" s="20"/>
      <x:c r="E103" s="20"/>
      <x:c r="F103" s="20"/>
      <x:c r="G103" s="22"/>
      <x:c r="H103" s="23"/>
      <x:c r="I103" s="25" t="str">
        <x:f>IF(COUNTA(B103:H103)=0,"",IF(E103&lt;&gt;"Hours",0,IF(K103&lt;&gt;"OK","n.a.",INDEX('Rates'!$I$8:$I$15,MATCH(F103,'Rates'!$G$8:$G$15,0)))))</x:f>
      </x:c>
      <x:c r="J103" s="24" t="str">
        <x:f>IF(COUNTA(B103:H103)=0,"",IF(K103&lt;&gt;"OK","n.a.",IF(E103="Hours",G103*I103,0)))</x:f>
      </x:c>
      <x:c r="K103" s="11" t="str">
        <x:f>IF(COUNTA(B103:H103)=0,"",IF(B103="","Missing entry ID",IF(COUNTIFS($B$9:$B$258,B103)&lt;&gt;1,"Duplicate entry ID",IF(OR(COUNTBLANK(C103)=1,NOT(ISNUMBER(C103))),"Invalid date",IF(M103=1,"Unmapped client",IF(AND(E103&lt;&gt;"Invoice",E103&lt;&gt;"Direct expense",E103&lt;&gt;"Hours"),"Invalid entry type",IF(E103="Hours",IF(OR(COUNTBLANK(G103)=1,NOT(ISNUMBER(G103)),G103&lt;0),"Invalid hours",IF(OR(COUNTBLANK(H103)=1,NOT(ISNUMBER(H103)),H103&lt;&gt;0),"Hours amount must be 0",IF(F103="","Missing role ID",IF(COUNTIFS('Rates'!$G$8:$G$15,F103)&lt;&gt;1,"Missing/duplicate role",IF(INDEX('Rates'!$J$8:$J$15,MATCH(F103,'Rates'!$G$8:$G$15,0))&lt;&gt;"OK","Invalid rate mapping","OK"))))),IF(OR(COUNTBLANK(H103)=1,NOT(ISNUMBER(H103))),"Invalid amount",IF(OR(COUNTBLANK(G103)=1,NOT(ISNUMBER(G103)),G103&lt;&gt;0,F103&lt;&gt;""),"Use hours 0, role blank","OK")))))))))</x:f>
      </x:c>
      <x:c r="L103" s="2" t="str">
        <x:f>IF(COUNTA(B103:H103)=0,"",IF('Rates'!$D$4&lt;&gt;"OK","n.a.",IF(ISNUMBER(C103),IF(AND(C103&gt;='Rates'!$B$4,C103&lt;'Rates'!$C$4),1,0),0)))</x:f>
      </x:c>
      <x:c r="M103" s="2" t="str">
        <x:f>IF(COUNTA(B103:H103)=0,"",IF(D103="",1,IF(COUNTIFS('Rates'!$B$8:$B$17,D103)&lt;&gt;1,1,IF(INDEX('Rates'!$D$8:$D$17,MATCH(D103,'Rates'!$B$8:$B$17,0))&lt;&gt;"OK",1,0))))</x:f>
      </x:c>
    </x:row>
    <x:row r="104" ht="24" customHeight="1">
      <x:c r="A104" s="2"/>
      <x:c r="B104" s="20"/>
      <x:c r="C104" s="40"/>
      <x:c r="D104" s="20"/>
      <x:c r="E104" s="20"/>
      <x:c r="F104" s="20"/>
      <x:c r="G104" s="22"/>
      <x:c r="H104" s="23"/>
      <x:c r="I104" s="25" t="str">
        <x:f>IF(COUNTA(B104:H104)=0,"",IF(E104&lt;&gt;"Hours",0,IF(K104&lt;&gt;"OK","n.a.",INDEX('Rates'!$I$8:$I$15,MATCH(F104,'Rates'!$G$8:$G$15,0)))))</x:f>
      </x:c>
      <x:c r="J104" s="24" t="str">
        <x:f>IF(COUNTA(B104:H104)=0,"",IF(K104&lt;&gt;"OK","n.a.",IF(E104="Hours",G104*I104,0)))</x:f>
      </x:c>
      <x:c r="K104" s="11" t="str">
        <x:f>IF(COUNTA(B104:H104)=0,"",IF(B104="","Missing entry ID",IF(COUNTIFS($B$9:$B$258,B104)&lt;&gt;1,"Duplicate entry ID",IF(OR(COUNTBLANK(C104)=1,NOT(ISNUMBER(C104))),"Invalid date",IF(M104=1,"Unmapped client",IF(AND(E104&lt;&gt;"Invoice",E104&lt;&gt;"Direct expense",E104&lt;&gt;"Hours"),"Invalid entry type",IF(E104="Hours",IF(OR(COUNTBLANK(G104)=1,NOT(ISNUMBER(G104)),G104&lt;0),"Invalid hours",IF(OR(COUNTBLANK(H104)=1,NOT(ISNUMBER(H104)),H104&lt;&gt;0),"Hours amount must be 0",IF(F104="","Missing role ID",IF(COUNTIFS('Rates'!$G$8:$G$15,F104)&lt;&gt;1,"Missing/duplicate role",IF(INDEX('Rates'!$J$8:$J$15,MATCH(F104,'Rates'!$G$8:$G$15,0))&lt;&gt;"OK","Invalid rate mapping","OK"))))),IF(OR(COUNTBLANK(H104)=1,NOT(ISNUMBER(H104))),"Invalid amount",IF(OR(COUNTBLANK(G104)=1,NOT(ISNUMBER(G104)),G104&lt;&gt;0,F104&lt;&gt;""),"Use hours 0, role blank","OK")))))))))</x:f>
      </x:c>
      <x:c r="L104" s="2" t="str">
        <x:f>IF(COUNTA(B104:H104)=0,"",IF('Rates'!$D$4&lt;&gt;"OK","n.a.",IF(ISNUMBER(C104),IF(AND(C104&gt;='Rates'!$B$4,C104&lt;'Rates'!$C$4),1,0),0)))</x:f>
      </x:c>
      <x:c r="M104" s="2" t="str">
        <x:f>IF(COUNTA(B104:H104)=0,"",IF(D104="",1,IF(COUNTIFS('Rates'!$B$8:$B$17,D104)&lt;&gt;1,1,IF(INDEX('Rates'!$D$8:$D$17,MATCH(D104,'Rates'!$B$8:$B$17,0))&lt;&gt;"OK",1,0))))</x:f>
      </x:c>
    </x:row>
    <x:row r="105" ht="24" customHeight="1">
      <x:c r="A105" s="2"/>
      <x:c r="B105" s="20"/>
      <x:c r="C105" s="40"/>
      <x:c r="D105" s="20"/>
      <x:c r="E105" s="20"/>
      <x:c r="F105" s="20"/>
      <x:c r="G105" s="22"/>
      <x:c r="H105" s="23"/>
      <x:c r="I105" s="25" t="str">
        <x:f>IF(COUNTA(B105:H105)=0,"",IF(E105&lt;&gt;"Hours",0,IF(K105&lt;&gt;"OK","n.a.",INDEX('Rates'!$I$8:$I$15,MATCH(F105,'Rates'!$G$8:$G$15,0)))))</x:f>
      </x:c>
      <x:c r="J105" s="24" t="str">
        <x:f>IF(COUNTA(B105:H105)=0,"",IF(K105&lt;&gt;"OK","n.a.",IF(E105="Hours",G105*I105,0)))</x:f>
      </x:c>
      <x:c r="K105" s="11" t="str">
        <x:f>IF(COUNTA(B105:H105)=0,"",IF(B105="","Missing entry ID",IF(COUNTIFS($B$9:$B$258,B105)&lt;&gt;1,"Duplicate entry ID",IF(OR(COUNTBLANK(C105)=1,NOT(ISNUMBER(C105))),"Invalid date",IF(M105=1,"Unmapped client",IF(AND(E105&lt;&gt;"Invoice",E105&lt;&gt;"Direct expense",E105&lt;&gt;"Hours"),"Invalid entry type",IF(E105="Hours",IF(OR(COUNTBLANK(G105)=1,NOT(ISNUMBER(G105)),G105&lt;0),"Invalid hours",IF(OR(COUNTBLANK(H105)=1,NOT(ISNUMBER(H105)),H105&lt;&gt;0),"Hours amount must be 0",IF(F105="","Missing role ID",IF(COUNTIFS('Rates'!$G$8:$G$15,F105)&lt;&gt;1,"Missing/duplicate role",IF(INDEX('Rates'!$J$8:$J$15,MATCH(F105,'Rates'!$G$8:$G$15,0))&lt;&gt;"OK","Invalid rate mapping","OK"))))),IF(OR(COUNTBLANK(H105)=1,NOT(ISNUMBER(H105))),"Invalid amount",IF(OR(COUNTBLANK(G105)=1,NOT(ISNUMBER(G105)),G105&lt;&gt;0,F105&lt;&gt;""),"Use hours 0, role blank","OK")))))))))</x:f>
      </x:c>
      <x:c r="L105" s="2" t="str">
        <x:f>IF(COUNTA(B105:H105)=0,"",IF('Rates'!$D$4&lt;&gt;"OK","n.a.",IF(ISNUMBER(C105),IF(AND(C105&gt;='Rates'!$B$4,C105&lt;'Rates'!$C$4),1,0),0)))</x:f>
      </x:c>
      <x:c r="M105" s="2" t="str">
        <x:f>IF(COUNTA(B105:H105)=0,"",IF(D105="",1,IF(COUNTIFS('Rates'!$B$8:$B$17,D105)&lt;&gt;1,1,IF(INDEX('Rates'!$D$8:$D$17,MATCH(D105,'Rates'!$B$8:$B$17,0))&lt;&gt;"OK",1,0))))</x:f>
      </x:c>
    </x:row>
    <x:row r="106" ht="24" customHeight="1">
      <x:c r="A106" s="2"/>
      <x:c r="B106" s="20"/>
      <x:c r="C106" s="40"/>
      <x:c r="D106" s="20"/>
      <x:c r="E106" s="20"/>
      <x:c r="F106" s="20"/>
      <x:c r="G106" s="22"/>
      <x:c r="H106" s="23"/>
      <x:c r="I106" s="25" t="str">
        <x:f>IF(COUNTA(B106:H106)=0,"",IF(E106&lt;&gt;"Hours",0,IF(K106&lt;&gt;"OK","n.a.",INDEX('Rates'!$I$8:$I$15,MATCH(F106,'Rates'!$G$8:$G$15,0)))))</x:f>
      </x:c>
      <x:c r="J106" s="24" t="str">
        <x:f>IF(COUNTA(B106:H106)=0,"",IF(K106&lt;&gt;"OK","n.a.",IF(E106="Hours",G106*I106,0)))</x:f>
      </x:c>
      <x:c r="K106" s="11" t="str">
        <x:f>IF(COUNTA(B106:H106)=0,"",IF(B106="","Missing entry ID",IF(COUNTIFS($B$9:$B$258,B106)&lt;&gt;1,"Duplicate entry ID",IF(OR(COUNTBLANK(C106)=1,NOT(ISNUMBER(C106))),"Invalid date",IF(M106=1,"Unmapped client",IF(AND(E106&lt;&gt;"Invoice",E106&lt;&gt;"Direct expense",E106&lt;&gt;"Hours"),"Invalid entry type",IF(E106="Hours",IF(OR(COUNTBLANK(G106)=1,NOT(ISNUMBER(G106)),G106&lt;0),"Invalid hours",IF(OR(COUNTBLANK(H106)=1,NOT(ISNUMBER(H106)),H106&lt;&gt;0),"Hours amount must be 0",IF(F106="","Missing role ID",IF(COUNTIFS('Rates'!$G$8:$G$15,F106)&lt;&gt;1,"Missing/duplicate role",IF(INDEX('Rates'!$J$8:$J$15,MATCH(F106,'Rates'!$G$8:$G$15,0))&lt;&gt;"OK","Invalid rate mapping","OK"))))),IF(OR(COUNTBLANK(H106)=1,NOT(ISNUMBER(H106))),"Invalid amount",IF(OR(COUNTBLANK(G106)=1,NOT(ISNUMBER(G106)),G106&lt;&gt;0,F106&lt;&gt;""),"Use hours 0, role blank","OK")))))))))</x:f>
      </x:c>
      <x:c r="L106" s="2" t="str">
        <x:f>IF(COUNTA(B106:H106)=0,"",IF('Rates'!$D$4&lt;&gt;"OK","n.a.",IF(ISNUMBER(C106),IF(AND(C106&gt;='Rates'!$B$4,C106&lt;'Rates'!$C$4),1,0),0)))</x:f>
      </x:c>
      <x:c r="M106" s="2" t="str">
        <x:f>IF(COUNTA(B106:H106)=0,"",IF(D106="",1,IF(COUNTIFS('Rates'!$B$8:$B$17,D106)&lt;&gt;1,1,IF(INDEX('Rates'!$D$8:$D$17,MATCH(D106,'Rates'!$B$8:$B$17,0))&lt;&gt;"OK",1,0))))</x:f>
      </x:c>
    </x:row>
    <x:row r="107" ht="24" customHeight="1">
      <x:c r="A107" s="2"/>
      <x:c r="B107" s="20"/>
      <x:c r="C107" s="40"/>
      <x:c r="D107" s="20"/>
      <x:c r="E107" s="20"/>
      <x:c r="F107" s="20"/>
      <x:c r="G107" s="22"/>
      <x:c r="H107" s="23"/>
      <x:c r="I107" s="25" t="str">
        <x:f>IF(COUNTA(B107:H107)=0,"",IF(E107&lt;&gt;"Hours",0,IF(K107&lt;&gt;"OK","n.a.",INDEX('Rates'!$I$8:$I$15,MATCH(F107,'Rates'!$G$8:$G$15,0)))))</x:f>
      </x:c>
      <x:c r="J107" s="24" t="str">
        <x:f>IF(COUNTA(B107:H107)=0,"",IF(K107&lt;&gt;"OK","n.a.",IF(E107="Hours",G107*I107,0)))</x:f>
      </x:c>
      <x:c r="K107" s="11" t="str">
        <x:f>IF(COUNTA(B107:H107)=0,"",IF(B107="","Missing entry ID",IF(COUNTIFS($B$9:$B$258,B107)&lt;&gt;1,"Duplicate entry ID",IF(OR(COUNTBLANK(C107)=1,NOT(ISNUMBER(C107))),"Invalid date",IF(M107=1,"Unmapped client",IF(AND(E107&lt;&gt;"Invoice",E107&lt;&gt;"Direct expense",E107&lt;&gt;"Hours"),"Invalid entry type",IF(E107="Hours",IF(OR(COUNTBLANK(G107)=1,NOT(ISNUMBER(G107)),G107&lt;0),"Invalid hours",IF(OR(COUNTBLANK(H107)=1,NOT(ISNUMBER(H107)),H107&lt;&gt;0),"Hours amount must be 0",IF(F107="","Missing role ID",IF(COUNTIFS('Rates'!$G$8:$G$15,F107)&lt;&gt;1,"Missing/duplicate role",IF(INDEX('Rates'!$J$8:$J$15,MATCH(F107,'Rates'!$G$8:$G$15,0))&lt;&gt;"OK","Invalid rate mapping","OK"))))),IF(OR(COUNTBLANK(H107)=1,NOT(ISNUMBER(H107))),"Invalid amount",IF(OR(COUNTBLANK(G107)=1,NOT(ISNUMBER(G107)),G107&lt;&gt;0,F107&lt;&gt;""),"Use hours 0, role blank","OK")))))))))</x:f>
      </x:c>
      <x:c r="L107" s="2" t="str">
        <x:f>IF(COUNTA(B107:H107)=0,"",IF('Rates'!$D$4&lt;&gt;"OK","n.a.",IF(ISNUMBER(C107),IF(AND(C107&gt;='Rates'!$B$4,C107&lt;'Rates'!$C$4),1,0),0)))</x:f>
      </x:c>
      <x:c r="M107" s="2" t="str">
        <x:f>IF(COUNTA(B107:H107)=0,"",IF(D107="",1,IF(COUNTIFS('Rates'!$B$8:$B$17,D107)&lt;&gt;1,1,IF(INDEX('Rates'!$D$8:$D$17,MATCH(D107,'Rates'!$B$8:$B$17,0))&lt;&gt;"OK",1,0))))</x:f>
      </x:c>
    </x:row>
    <x:row r="108" ht="24" customHeight="1">
      <x:c r="A108" s="2"/>
      <x:c r="B108" s="20"/>
      <x:c r="C108" s="40"/>
      <x:c r="D108" s="20"/>
      <x:c r="E108" s="20"/>
      <x:c r="F108" s="20"/>
      <x:c r="G108" s="22"/>
      <x:c r="H108" s="23"/>
      <x:c r="I108" s="25" t="str">
        <x:f>IF(COUNTA(B108:H108)=0,"",IF(E108&lt;&gt;"Hours",0,IF(K108&lt;&gt;"OK","n.a.",INDEX('Rates'!$I$8:$I$15,MATCH(F108,'Rates'!$G$8:$G$15,0)))))</x:f>
      </x:c>
      <x:c r="J108" s="24" t="str">
        <x:f>IF(COUNTA(B108:H108)=0,"",IF(K108&lt;&gt;"OK","n.a.",IF(E108="Hours",G108*I108,0)))</x:f>
      </x:c>
      <x:c r="K108" s="11" t="str">
        <x:f>IF(COUNTA(B108:H108)=0,"",IF(B108="","Missing entry ID",IF(COUNTIFS($B$9:$B$258,B108)&lt;&gt;1,"Duplicate entry ID",IF(OR(COUNTBLANK(C108)=1,NOT(ISNUMBER(C108))),"Invalid date",IF(M108=1,"Unmapped client",IF(AND(E108&lt;&gt;"Invoice",E108&lt;&gt;"Direct expense",E108&lt;&gt;"Hours"),"Invalid entry type",IF(E108="Hours",IF(OR(COUNTBLANK(G108)=1,NOT(ISNUMBER(G108)),G108&lt;0),"Invalid hours",IF(OR(COUNTBLANK(H108)=1,NOT(ISNUMBER(H108)),H108&lt;&gt;0),"Hours amount must be 0",IF(F108="","Missing role ID",IF(COUNTIFS('Rates'!$G$8:$G$15,F108)&lt;&gt;1,"Missing/duplicate role",IF(INDEX('Rates'!$J$8:$J$15,MATCH(F108,'Rates'!$G$8:$G$15,0))&lt;&gt;"OK","Invalid rate mapping","OK"))))),IF(OR(COUNTBLANK(H108)=1,NOT(ISNUMBER(H108))),"Invalid amount",IF(OR(COUNTBLANK(G108)=1,NOT(ISNUMBER(G108)),G108&lt;&gt;0,F108&lt;&gt;""),"Use hours 0, role blank","OK")))))))))</x:f>
      </x:c>
      <x:c r="L108" s="2" t="str">
        <x:f>IF(COUNTA(B108:H108)=0,"",IF('Rates'!$D$4&lt;&gt;"OK","n.a.",IF(ISNUMBER(C108),IF(AND(C108&gt;='Rates'!$B$4,C108&lt;'Rates'!$C$4),1,0),0)))</x:f>
      </x:c>
      <x:c r="M108" s="2" t="str">
        <x:f>IF(COUNTA(B108:H108)=0,"",IF(D108="",1,IF(COUNTIFS('Rates'!$B$8:$B$17,D108)&lt;&gt;1,1,IF(INDEX('Rates'!$D$8:$D$17,MATCH(D108,'Rates'!$B$8:$B$17,0))&lt;&gt;"OK",1,0))))</x:f>
      </x:c>
    </x:row>
    <x:row r="109" ht="24" customHeight="1">
      <x:c r="A109" s="2"/>
      <x:c r="B109" s="20"/>
      <x:c r="C109" s="40"/>
      <x:c r="D109" s="20"/>
      <x:c r="E109" s="20"/>
      <x:c r="F109" s="20"/>
      <x:c r="G109" s="22"/>
      <x:c r="H109" s="23"/>
      <x:c r="I109" s="25" t="str">
        <x:f>IF(COUNTA(B109:H109)=0,"",IF(E109&lt;&gt;"Hours",0,IF(K109&lt;&gt;"OK","n.a.",INDEX('Rates'!$I$8:$I$15,MATCH(F109,'Rates'!$G$8:$G$15,0)))))</x:f>
      </x:c>
      <x:c r="J109" s="24" t="str">
        <x:f>IF(COUNTA(B109:H109)=0,"",IF(K109&lt;&gt;"OK","n.a.",IF(E109="Hours",G109*I109,0)))</x:f>
      </x:c>
      <x:c r="K109" s="11" t="str">
        <x:f>IF(COUNTA(B109:H109)=0,"",IF(B109="","Missing entry ID",IF(COUNTIFS($B$9:$B$258,B109)&lt;&gt;1,"Duplicate entry ID",IF(OR(COUNTBLANK(C109)=1,NOT(ISNUMBER(C109))),"Invalid date",IF(M109=1,"Unmapped client",IF(AND(E109&lt;&gt;"Invoice",E109&lt;&gt;"Direct expense",E109&lt;&gt;"Hours"),"Invalid entry type",IF(E109="Hours",IF(OR(COUNTBLANK(G109)=1,NOT(ISNUMBER(G109)),G109&lt;0),"Invalid hours",IF(OR(COUNTBLANK(H109)=1,NOT(ISNUMBER(H109)),H109&lt;&gt;0),"Hours amount must be 0",IF(F109="","Missing role ID",IF(COUNTIFS('Rates'!$G$8:$G$15,F109)&lt;&gt;1,"Missing/duplicate role",IF(INDEX('Rates'!$J$8:$J$15,MATCH(F109,'Rates'!$G$8:$G$15,0))&lt;&gt;"OK","Invalid rate mapping","OK"))))),IF(OR(COUNTBLANK(H109)=1,NOT(ISNUMBER(H109))),"Invalid amount",IF(OR(COUNTBLANK(G109)=1,NOT(ISNUMBER(G109)),G109&lt;&gt;0,F109&lt;&gt;""),"Use hours 0, role blank","OK")))))))))</x:f>
      </x:c>
      <x:c r="L109" s="2" t="str">
        <x:f>IF(COUNTA(B109:H109)=0,"",IF('Rates'!$D$4&lt;&gt;"OK","n.a.",IF(ISNUMBER(C109),IF(AND(C109&gt;='Rates'!$B$4,C109&lt;'Rates'!$C$4),1,0),0)))</x:f>
      </x:c>
      <x:c r="M109" s="2" t="str">
        <x:f>IF(COUNTA(B109:H109)=0,"",IF(D109="",1,IF(COUNTIFS('Rates'!$B$8:$B$17,D109)&lt;&gt;1,1,IF(INDEX('Rates'!$D$8:$D$17,MATCH(D109,'Rates'!$B$8:$B$17,0))&lt;&gt;"OK",1,0))))</x:f>
      </x:c>
    </x:row>
    <x:row r="110" ht="24" customHeight="1">
      <x:c r="A110" s="2"/>
      <x:c r="B110" s="20"/>
      <x:c r="C110" s="40"/>
      <x:c r="D110" s="20"/>
      <x:c r="E110" s="20"/>
      <x:c r="F110" s="20"/>
      <x:c r="G110" s="22"/>
      <x:c r="H110" s="23"/>
      <x:c r="I110" s="25" t="str">
        <x:f>IF(COUNTA(B110:H110)=0,"",IF(E110&lt;&gt;"Hours",0,IF(K110&lt;&gt;"OK","n.a.",INDEX('Rates'!$I$8:$I$15,MATCH(F110,'Rates'!$G$8:$G$15,0)))))</x:f>
      </x:c>
      <x:c r="J110" s="24" t="str">
        <x:f>IF(COUNTA(B110:H110)=0,"",IF(K110&lt;&gt;"OK","n.a.",IF(E110="Hours",G110*I110,0)))</x:f>
      </x:c>
      <x:c r="K110" s="11" t="str">
        <x:f>IF(COUNTA(B110:H110)=0,"",IF(B110="","Missing entry ID",IF(COUNTIFS($B$9:$B$258,B110)&lt;&gt;1,"Duplicate entry ID",IF(OR(COUNTBLANK(C110)=1,NOT(ISNUMBER(C110))),"Invalid date",IF(M110=1,"Unmapped client",IF(AND(E110&lt;&gt;"Invoice",E110&lt;&gt;"Direct expense",E110&lt;&gt;"Hours"),"Invalid entry type",IF(E110="Hours",IF(OR(COUNTBLANK(G110)=1,NOT(ISNUMBER(G110)),G110&lt;0),"Invalid hours",IF(OR(COUNTBLANK(H110)=1,NOT(ISNUMBER(H110)),H110&lt;&gt;0),"Hours amount must be 0",IF(F110="","Missing role ID",IF(COUNTIFS('Rates'!$G$8:$G$15,F110)&lt;&gt;1,"Missing/duplicate role",IF(INDEX('Rates'!$J$8:$J$15,MATCH(F110,'Rates'!$G$8:$G$15,0))&lt;&gt;"OK","Invalid rate mapping","OK"))))),IF(OR(COUNTBLANK(H110)=1,NOT(ISNUMBER(H110))),"Invalid amount",IF(OR(COUNTBLANK(G110)=1,NOT(ISNUMBER(G110)),G110&lt;&gt;0,F110&lt;&gt;""),"Use hours 0, role blank","OK")))))))))</x:f>
      </x:c>
      <x:c r="L110" s="2" t="str">
        <x:f>IF(COUNTA(B110:H110)=0,"",IF('Rates'!$D$4&lt;&gt;"OK","n.a.",IF(ISNUMBER(C110),IF(AND(C110&gt;='Rates'!$B$4,C110&lt;'Rates'!$C$4),1,0),0)))</x:f>
      </x:c>
      <x:c r="M110" s="2" t="str">
        <x:f>IF(COUNTA(B110:H110)=0,"",IF(D110="",1,IF(COUNTIFS('Rates'!$B$8:$B$17,D110)&lt;&gt;1,1,IF(INDEX('Rates'!$D$8:$D$17,MATCH(D110,'Rates'!$B$8:$B$17,0))&lt;&gt;"OK",1,0))))</x:f>
      </x:c>
    </x:row>
    <x:row r="111" ht="24" customHeight="1">
      <x:c r="A111" s="2"/>
      <x:c r="B111" s="20"/>
      <x:c r="C111" s="40"/>
      <x:c r="D111" s="20"/>
      <x:c r="E111" s="20"/>
      <x:c r="F111" s="20"/>
      <x:c r="G111" s="22"/>
      <x:c r="H111" s="23"/>
      <x:c r="I111" s="25" t="str">
        <x:f>IF(COUNTA(B111:H111)=0,"",IF(E111&lt;&gt;"Hours",0,IF(K111&lt;&gt;"OK","n.a.",INDEX('Rates'!$I$8:$I$15,MATCH(F111,'Rates'!$G$8:$G$15,0)))))</x:f>
      </x:c>
      <x:c r="J111" s="24" t="str">
        <x:f>IF(COUNTA(B111:H111)=0,"",IF(K111&lt;&gt;"OK","n.a.",IF(E111="Hours",G111*I111,0)))</x:f>
      </x:c>
      <x:c r="K111" s="11" t="str">
        <x:f>IF(COUNTA(B111:H111)=0,"",IF(B111="","Missing entry ID",IF(COUNTIFS($B$9:$B$258,B111)&lt;&gt;1,"Duplicate entry ID",IF(OR(COUNTBLANK(C111)=1,NOT(ISNUMBER(C111))),"Invalid date",IF(M111=1,"Unmapped client",IF(AND(E111&lt;&gt;"Invoice",E111&lt;&gt;"Direct expense",E111&lt;&gt;"Hours"),"Invalid entry type",IF(E111="Hours",IF(OR(COUNTBLANK(G111)=1,NOT(ISNUMBER(G111)),G111&lt;0),"Invalid hours",IF(OR(COUNTBLANK(H111)=1,NOT(ISNUMBER(H111)),H111&lt;&gt;0),"Hours amount must be 0",IF(F111="","Missing role ID",IF(COUNTIFS('Rates'!$G$8:$G$15,F111)&lt;&gt;1,"Missing/duplicate role",IF(INDEX('Rates'!$J$8:$J$15,MATCH(F111,'Rates'!$G$8:$G$15,0))&lt;&gt;"OK","Invalid rate mapping","OK"))))),IF(OR(COUNTBLANK(H111)=1,NOT(ISNUMBER(H111))),"Invalid amount",IF(OR(COUNTBLANK(G111)=1,NOT(ISNUMBER(G111)),G111&lt;&gt;0,F111&lt;&gt;""),"Use hours 0, role blank","OK")))))))))</x:f>
      </x:c>
      <x:c r="L111" s="2" t="str">
        <x:f>IF(COUNTA(B111:H111)=0,"",IF('Rates'!$D$4&lt;&gt;"OK","n.a.",IF(ISNUMBER(C111),IF(AND(C111&gt;='Rates'!$B$4,C111&lt;'Rates'!$C$4),1,0),0)))</x:f>
      </x:c>
      <x:c r="M111" s="2" t="str">
        <x:f>IF(COUNTA(B111:H111)=0,"",IF(D111="",1,IF(COUNTIFS('Rates'!$B$8:$B$17,D111)&lt;&gt;1,1,IF(INDEX('Rates'!$D$8:$D$17,MATCH(D111,'Rates'!$B$8:$B$17,0))&lt;&gt;"OK",1,0))))</x:f>
      </x:c>
    </x:row>
    <x:row r="112" ht="24" customHeight="1">
      <x:c r="A112" s="2"/>
      <x:c r="B112" s="20"/>
      <x:c r="C112" s="40"/>
      <x:c r="D112" s="20"/>
      <x:c r="E112" s="20"/>
      <x:c r="F112" s="20"/>
      <x:c r="G112" s="22"/>
      <x:c r="H112" s="23"/>
      <x:c r="I112" s="25" t="str">
        <x:f>IF(COUNTA(B112:H112)=0,"",IF(E112&lt;&gt;"Hours",0,IF(K112&lt;&gt;"OK","n.a.",INDEX('Rates'!$I$8:$I$15,MATCH(F112,'Rates'!$G$8:$G$15,0)))))</x:f>
      </x:c>
      <x:c r="J112" s="24" t="str">
        <x:f>IF(COUNTA(B112:H112)=0,"",IF(K112&lt;&gt;"OK","n.a.",IF(E112="Hours",G112*I112,0)))</x:f>
      </x:c>
      <x:c r="K112" s="11" t="str">
        <x:f>IF(COUNTA(B112:H112)=0,"",IF(B112="","Missing entry ID",IF(COUNTIFS($B$9:$B$258,B112)&lt;&gt;1,"Duplicate entry ID",IF(OR(COUNTBLANK(C112)=1,NOT(ISNUMBER(C112))),"Invalid date",IF(M112=1,"Unmapped client",IF(AND(E112&lt;&gt;"Invoice",E112&lt;&gt;"Direct expense",E112&lt;&gt;"Hours"),"Invalid entry type",IF(E112="Hours",IF(OR(COUNTBLANK(G112)=1,NOT(ISNUMBER(G112)),G112&lt;0),"Invalid hours",IF(OR(COUNTBLANK(H112)=1,NOT(ISNUMBER(H112)),H112&lt;&gt;0),"Hours amount must be 0",IF(F112="","Missing role ID",IF(COUNTIFS('Rates'!$G$8:$G$15,F112)&lt;&gt;1,"Missing/duplicate role",IF(INDEX('Rates'!$J$8:$J$15,MATCH(F112,'Rates'!$G$8:$G$15,0))&lt;&gt;"OK","Invalid rate mapping","OK"))))),IF(OR(COUNTBLANK(H112)=1,NOT(ISNUMBER(H112))),"Invalid amount",IF(OR(COUNTBLANK(G112)=1,NOT(ISNUMBER(G112)),G112&lt;&gt;0,F112&lt;&gt;""),"Use hours 0, role blank","OK")))))))))</x:f>
      </x:c>
      <x:c r="L112" s="2" t="str">
        <x:f>IF(COUNTA(B112:H112)=0,"",IF('Rates'!$D$4&lt;&gt;"OK","n.a.",IF(ISNUMBER(C112),IF(AND(C112&gt;='Rates'!$B$4,C112&lt;'Rates'!$C$4),1,0),0)))</x:f>
      </x:c>
      <x:c r="M112" s="2" t="str">
        <x:f>IF(COUNTA(B112:H112)=0,"",IF(D112="",1,IF(COUNTIFS('Rates'!$B$8:$B$17,D112)&lt;&gt;1,1,IF(INDEX('Rates'!$D$8:$D$17,MATCH(D112,'Rates'!$B$8:$B$17,0))&lt;&gt;"OK",1,0))))</x:f>
      </x:c>
    </x:row>
    <x:row r="113" ht="24" customHeight="1">
      <x:c r="A113" s="2"/>
      <x:c r="B113" s="20"/>
      <x:c r="C113" s="40"/>
      <x:c r="D113" s="20"/>
      <x:c r="E113" s="20"/>
      <x:c r="F113" s="20"/>
      <x:c r="G113" s="22"/>
      <x:c r="H113" s="23"/>
      <x:c r="I113" s="25" t="str">
        <x:f>IF(COUNTA(B113:H113)=0,"",IF(E113&lt;&gt;"Hours",0,IF(K113&lt;&gt;"OK","n.a.",INDEX('Rates'!$I$8:$I$15,MATCH(F113,'Rates'!$G$8:$G$15,0)))))</x:f>
      </x:c>
      <x:c r="J113" s="24" t="str">
        <x:f>IF(COUNTA(B113:H113)=0,"",IF(K113&lt;&gt;"OK","n.a.",IF(E113="Hours",G113*I113,0)))</x:f>
      </x:c>
      <x:c r="K113" s="11" t="str">
        <x:f>IF(COUNTA(B113:H113)=0,"",IF(B113="","Missing entry ID",IF(COUNTIFS($B$9:$B$258,B113)&lt;&gt;1,"Duplicate entry ID",IF(OR(COUNTBLANK(C113)=1,NOT(ISNUMBER(C113))),"Invalid date",IF(M113=1,"Unmapped client",IF(AND(E113&lt;&gt;"Invoice",E113&lt;&gt;"Direct expense",E113&lt;&gt;"Hours"),"Invalid entry type",IF(E113="Hours",IF(OR(COUNTBLANK(G113)=1,NOT(ISNUMBER(G113)),G113&lt;0),"Invalid hours",IF(OR(COUNTBLANK(H113)=1,NOT(ISNUMBER(H113)),H113&lt;&gt;0),"Hours amount must be 0",IF(F113="","Missing role ID",IF(COUNTIFS('Rates'!$G$8:$G$15,F113)&lt;&gt;1,"Missing/duplicate role",IF(INDEX('Rates'!$J$8:$J$15,MATCH(F113,'Rates'!$G$8:$G$15,0))&lt;&gt;"OK","Invalid rate mapping","OK"))))),IF(OR(COUNTBLANK(H113)=1,NOT(ISNUMBER(H113))),"Invalid amount",IF(OR(COUNTBLANK(G113)=1,NOT(ISNUMBER(G113)),G113&lt;&gt;0,F113&lt;&gt;""),"Use hours 0, role blank","OK")))))))))</x:f>
      </x:c>
      <x:c r="L113" s="2" t="str">
        <x:f>IF(COUNTA(B113:H113)=0,"",IF('Rates'!$D$4&lt;&gt;"OK","n.a.",IF(ISNUMBER(C113),IF(AND(C113&gt;='Rates'!$B$4,C113&lt;'Rates'!$C$4),1,0),0)))</x:f>
      </x:c>
      <x:c r="M113" s="2" t="str">
        <x:f>IF(COUNTA(B113:H113)=0,"",IF(D113="",1,IF(COUNTIFS('Rates'!$B$8:$B$17,D113)&lt;&gt;1,1,IF(INDEX('Rates'!$D$8:$D$17,MATCH(D113,'Rates'!$B$8:$B$17,0))&lt;&gt;"OK",1,0))))</x:f>
      </x:c>
    </x:row>
    <x:row r="114" ht="24" customHeight="1">
      <x:c r="A114" s="2"/>
      <x:c r="B114" s="20"/>
      <x:c r="C114" s="40"/>
      <x:c r="D114" s="20"/>
      <x:c r="E114" s="20"/>
      <x:c r="F114" s="20"/>
      <x:c r="G114" s="22"/>
      <x:c r="H114" s="23"/>
      <x:c r="I114" s="25" t="str">
        <x:f>IF(COUNTA(B114:H114)=0,"",IF(E114&lt;&gt;"Hours",0,IF(K114&lt;&gt;"OK","n.a.",INDEX('Rates'!$I$8:$I$15,MATCH(F114,'Rates'!$G$8:$G$15,0)))))</x:f>
      </x:c>
      <x:c r="J114" s="24" t="str">
        <x:f>IF(COUNTA(B114:H114)=0,"",IF(K114&lt;&gt;"OK","n.a.",IF(E114="Hours",G114*I114,0)))</x:f>
      </x:c>
      <x:c r="K114" s="11" t="str">
        <x:f>IF(COUNTA(B114:H114)=0,"",IF(B114="","Missing entry ID",IF(COUNTIFS($B$9:$B$258,B114)&lt;&gt;1,"Duplicate entry ID",IF(OR(COUNTBLANK(C114)=1,NOT(ISNUMBER(C114))),"Invalid date",IF(M114=1,"Unmapped client",IF(AND(E114&lt;&gt;"Invoice",E114&lt;&gt;"Direct expense",E114&lt;&gt;"Hours"),"Invalid entry type",IF(E114="Hours",IF(OR(COUNTBLANK(G114)=1,NOT(ISNUMBER(G114)),G114&lt;0),"Invalid hours",IF(OR(COUNTBLANK(H114)=1,NOT(ISNUMBER(H114)),H114&lt;&gt;0),"Hours amount must be 0",IF(F114="","Missing role ID",IF(COUNTIFS('Rates'!$G$8:$G$15,F114)&lt;&gt;1,"Missing/duplicate role",IF(INDEX('Rates'!$J$8:$J$15,MATCH(F114,'Rates'!$G$8:$G$15,0))&lt;&gt;"OK","Invalid rate mapping","OK"))))),IF(OR(COUNTBLANK(H114)=1,NOT(ISNUMBER(H114))),"Invalid amount",IF(OR(COUNTBLANK(G114)=1,NOT(ISNUMBER(G114)),G114&lt;&gt;0,F114&lt;&gt;""),"Use hours 0, role blank","OK")))))))))</x:f>
      </x:c>
      <x:c r="L114" s="2" t="str">
        <x:f>IF(COUNTA(B114:H114)=0,"",IF('Rates'!$D$4&lt;&gt;"OK","n.a.",IF(ISNUMBER(C114),IF(AND(C114&gt;='Rates'!$B$4,C114&lt;'Rates'!$C$4),1,0),0)))</x:f>
      </x:c>
      <x:c r="M114" s="2" t="str">
        <x:f>IF(COUNTA(B114:H114)=0,"",IF(D114="",1,IF(COUNTIFS('Rates'!$B$8:$B$17,D114)&lt;&gt;1,1,IF(INDEX('Rates'!$D$8:$D$17,MATCH(D114,'Rates'!$B$8:$B$17,0))&lt;&gt;"OK",1,0))))</x:f>
      </x:c>
    </x:row>
    <x:row r="115" ht="24" customHeight="1">
      <x:c r="A115" s="2"/>
      <x:c r="B115" s="20"/>
      <x:c r="C115" s="40"/>
      <x:c r="D115" s="20"/>
      <x:c r="E115" s="20"/>
      <x:c r="F115" s="20"/>
      <x:c r="G115" s="22"/>
      <x:c r="H115" s="23"/>
      <x:c r="I115" s="25" t="str">
        <x:f>IF(COUNTA(B115:H115)=0,"",IF(E115&lt;&gt;"Hours",0,IF(K115&lt;&gt;"OK","n.a.",INDEX('Rates'!$I$8:$I$15,MATCH(F115,'Rates'!$G$8:$G$15,0)))))</x:f>
      </x:c>
      <x:c r="J115" s="24" t="str">
        <x:f>IF(COUNTA(B115:H115)=0,"",IF(K115&lt;&gt;"OK","n.a.",IF(E115="Hours",G115*I115,0)))</x:f>
      </x:c>
      <x:c r="K115" s="11" t="str">
        <x:f>IF(COUNTA(B115:H115)=0,"",IF(B115="","Missing entry ID",IF(COUNTIFS($B$9:$B$258,B115)&lt;&gt;1,"Duplicate entry ID",IF(OR(COUNTBLANK(C115)=1,NOT(ISNUMBER(C115))),"Invalid date",IF(M115=1,"Unmapped client",IF(AND(E115&lt;&gt;"Invoice",E115&lt;&gt;"Direct expense",E115&lt;&gt;"Hours"),"Invalid entry type",IF(E115="Hours",IF(OR(COUNTBLANK(G115)=1,NOT(ISNUMBER(G115)),G115&lt;0),"Invalid hours",IF(OR(COUNTBLANK(H115)=1,NOT(ISNUMBER(H115)),H115&lt;&gt;0),"Hours amount must be 0",IF(F115="","Missing role ID",IF(COUNTIFS('Rates'!$G$8:$G$15,F115)&lt;&gt;1,"Missing/duplicate role",IF(INDEX('Rates'!$J$8:$J$15,MATCH(F115,'Rates'!$G$8:$G$15,0))&lt;&gt;"OK","Invalid rate mapping","OK"))))),IF(OR(COUNTBLANK(H115)=1,NOT(ISNUMBER(H115))),"Invalid amount",IF(OR(COUNTBLANK(G115)=1,NOT(ISNUMBER(G115)),G115&lt;&gt;0,F115&lt;&gt;""),"Use hours 0, role blank","OK")))))))))</x:f>
      </x:c>
      <x:c r="L115" s="2" t="str">
        <x:f>IF(COUNTA(B115:H115)=0,"",IF('Rates'!$D$4&lt;&gt;"OK","n.a.",IF(ISNUMBER(C115),IF(AND(C115&gt;='Rates'!$B$4,C115&lt;'Rates'!$C$4),1,0),0)))</x:f>
      </x:c>
      <x:c r="M115" s="2" t="str">
        <x:f>IF(COUNTA(B115:H115)=0,"",IF(D115="",1,IF(COUNTIFS('Rates'!$B$8:$B$17,D115)&lt;&gt;1,1,IF(INDEX('Rates'!$D$8:$D$17,MATCH(D115,'Rates'!$B$8:$B$17,0))&lt;&gt;"OK",1,0))))</x:f>
      </x:c>
    </x:row>
    <x:row r="116" ht="24" customHeight="1">
      <x:c r="A116" s="2"/>
      <x:c r="B116" s="20"/>
      <x:c r="C116" s="40"/>
      <x:c r="D116" s="20"/>
      <x:c r="E116" s="20"/>
      <x:c r="F116" s="20"/>
      <x:c r="G116" s="22"/>
      <x:c r="H116" s="23"/>
      <x:c r="I116" s="25" t="str">
        <x:f>IF(COUNTA(B116:H116)=0,"",IF(E116&lt;&gt;"Hours",0,IF(K116&lt;&gt;"OK","n.a.",INDEX('Rates'!$I$8:$I$15,MATCH(F116,'Rates'!$G$8:$G$15,0)))))</x:f>
      </x:c>
      <x:c r="J116" s="24" t="str">
        <x:f>IF(COUNTA(B116:H116)=0,"",IF(K116&lt;&gt;"OK","n.a.",IF(E116="Hours",G116*I116,0)))</x:f>
      </x:c>
      <x:c r="K116" s="11" t="str">
        <x:f>IF(COUNTA(B116:H116)=0,"",IF(B116="","Missing entry ID",IF(COUNTIFS($B$9:$B$258,B116)&lt;&gt;1,"Duplicate entry ID",IF(OR(COUNTBLANK(C116)=1,NOT(ISNUMBER(C116))),"Invalid date",IF(M116=1,"Unmapped client",IF(AND(E116&lt;&gt;"Invoice",E116&lt;&gt;"Direct expense",E116&lt;&gt;"Hours"),"Invalid entry type",IF(E116="Hours",IF(OR(COUNTBLANK(G116)=1,NOT(ISNUMBER(G116)),G116&lt;0),"Invalid hours",IF(OR(COUNTBLANK(H116)=1,NOT(ISNUMBER(H116)),H116&lt;&gt;0),"Hours amount must be 0",IF(F116="","Missing role ID",IF(COUNTIFS('Rates'!$G$8:$G$15,F116)&lt;&gt;1,"Missing/duplicate role",IF(INDEX('Rates'!$J$8:$J$15,MATCH(F116,'Rates'!$G$8:$G$15,0))&lt;&gt;"OK","Invalid rate mapping","OK"))))),IF(OR(COUNTBLANK(H116)=1,NOT(ISNUMBER(H116))),"Invalid amount",IF(OR(COUNTBLANK(G116)=1,NOT(ISNUMBER(G116)),G116&lt;&gt;0,F116&lt;&gt;""),"Use hours 0, role blank","OK")))))))))</x:f>
      </x:c>
      <x:c r="L116" s="2" t="str">
        <x:f>IF(COUNTA(B116:H116)=0,"",IF('Rates'!$D$4&lt;&gt;"OK","n.a.",IF(ISNUMBER(C116),IF(AND(C116&gt;='Rates'!$B$4,C116&lt;'Rates'!$C$4),1,0),0)))</x:f>
      </x:c>
      <x:c r="M116" s="2" t="str">
        <x:f>IF(COUNTA(B116:H116)=0,"",IF(D116="",1,IF(COUNTIFS('Rates'!$B$8:$B$17,D116)&lt;&gt;1,1,IF(INDEX('Rates'!$D$8:$D$17,MATCH(D116,'Rates'!$B$8:$B$17,0))&lt;&gt;"OK",1,0))))</x:f>
      </x:c>
    </x:row>
    <x:row r="117" ht="24" customHeight="1">
      <x:c r="A117" s="2"/>
      <x:c r="B117" s="20"/>
      <x:c r="C117" s="40"/>
      <x:c r="D117" s="20"/>
      <x:c r="E117" s="20"/>
      <x:c r="F117" s="20"/>
      <x:c r="G117" s="22"/>
      <x:c r="H117" s="23"/>
      <x:c r="I117" s="25" t="str">
        <x:f>IF(COUNTA(B117:H117)=0,"",IF(E117&lt;&gt;"Hours",0,IF(K117&lt;&gt;"OK","n.a.",INDEX('Rates'!$I$8:$I$15,MATCH(F117,'Rates'!$G$8:$G$15,0)))))</x:f>
      </x:c>
      <x:c r="J117" s="24" t="str">
        <x:f>IF(COUNTA(B117:H117)=0,"",IF(K117&lt;&gt;"OK","n.a.",IF(E117="Hours",G117*I117,0)))</x:f>
      </x:c>
      <x:c r="K117" s="11" t="str">
        <x:f>IF(COUNTA(B117:H117)=0,"",IF(B117="","Missing entry ID",IF(COUNTIFS($B$9:$B$258,B117)&lt;&gt;1,"Duplicate entry ID",IF(OR(COUNTBLANK(C117)=1,NOT(ISNUMBER(C117))),"Invalid date",IF(M117=1,"Unmapped client",IF(AND(E117&lt;&gt;"Invoice",E117&lt;&gt;"Direct expense",E117&lt;&gt;"Hours"),"Invalid entry type",IF(E117="Hours",IF(OR(COUNTBLANK(G117)=1,NOT(ISNUMBER(G117)),G117&lt;0),"Invalid hours",IF(OR(COUNTBLANK(H117)=1,NOT(ISNUMBER(H117)),H117&lt;&gt;0),"Hours amount must be 0",IF(F117="","Missing role ID",IF(COUNTIFS('Rates'!$G$8:$G$15,F117)&lt;&gt;1,"Missing/duplicate role",IF(INDEX('Rates'!$J$8:$J$15,MATCH(F117,'Rates'!$G$8:$G$15,0))&lt;&gt;"OK","Invalid rate mapping","OK"))))),IF(OR(COUNTBLANK(H117)=1,NOT(ISNUMBER(H117))),"Invalid amount",IF(OR(COUNTBLANK(G117)=1,NOT(ISNUMBER(G117)),G117&lt;&gt;0,F117&lt;&gt;""),"Use hours 0, role blank","OK")))))))))</x:f>
      </x:c>
      <x:c r="L117" s="2" t="str">
        <x:f>IF(COUNTA(B117:H117)=0,"",IF('Rates'!$D$4&lt;&gt;"OK","n.a.",IF(ISNUMBER(C117),IF(AND(C117&gt;='Rates'!$B$4,C117&lt;'Rates'!$C$4),1,0),0)))</x:f>
      </x:c>
      <x:c r="M117" s="2" t="str">
        <x:f>IF(COUNTA(B117:H117)=0,"",IF(D117="",1,IF(COUNTIFS('Rates'!$B$8:$B$17,D117)&lt;&gt;1,1,IF(INDEX('Rates'!$D$8:$D$17,MATCH(D117,'Rates'!$B$8:$B$17,0))&lt;&gt;"OK",1,0))))</x:f>
      </x:c>
    </x:row>
    <x:row r="118" ht="24" customHeight="1">
      <x:c r="A118" s="2"/>
      <x:c r="B118" s="20"/>
      <x:c r="C118" s="40"/>
      <x:c r="D118" s="20"/>
      <x:c r="E118" s="20"/>
      <x:c r="F118" s="20"/>
      <x:c r="G118" s="22"/>
      <x:c r="H118" s="23"/>
      <x:c r="I118" s="25" t="str">
        <x:f>IF(COUNTA(B118:H118)=0,"",IF(E118&lt;&gt;"Hours",0,IF(K118&lt;&gt;"OK","n.a.",INDEX('Rates'!$I$8:$I$15,MATCH(F118,'Rates'!$G$8:$G$15,0)))))</x:f>
      </x:c>
      <x:c r="J118" s="24" t="str">
        <x:f>IF(COUNTA(B118:H118)=0,"",IF(K118&lt;&gt;"OK","n.a.",IF(E118="Hours",G118*I118,0)))</x:f>
      </x:c>
      <x:c r="K118" s="11" t="str">
        <x:f>IF(COUNTA(B118:H118)=0,"",IF(B118="","Missing entry ID",IF(COUNTIFS($B$9:$B$258,B118)&lt;&gt;1,"Duplicate entry ID",IF(OR(COUNTBLANK(C118)=1,NOT(ISNUMBER(C118))),"Invalid date",IF(M118=1,"Unmapped client",IF(AND(E118&lt;&gt;"Invoice",E118&lt;&gt;"Direct expense",E118&lt;&gt;"Hours"),"Invalid entry type",IF(E118="Hours",IF(OR(COUNTBLANK(G118)=1,NOT(ISNUMBER(G118)),G118&lt;0),"Invalid hours",IF(OR(COUNTBLANK(H118)=1,NOT(ISNUMBER(H118)),H118&lt;&gt;0),"Hours amount must be 0",IF(F118="","Missing role ID",IF(COUNTIFS('Rates'!$G$8:$G$15,F118)&lt;&gt;1,"Missing/duplicate role",IF(INDEX('Rates'!$J$8:$J$15,MATCH(F118,'Rates'!$G$8:$G$15,0))&lt;&gt;"OK","Invalid rate mapping","OK"))))),IF(OR(COUNTBLANK(H118)=1,NOT(ISNUMBER(H118))),"Invalid amount",IF(OR(COUNTBLANK(G118)=1,NOT(ISNUMBER(G118)),G118&lt;&gt;0,F118&lt;&gt;""),"Use hours 0, role blank","OK")))))))))</x:f>
      </x:c>
      <x:c r="L118" s="2" t="str">
        <x:f>IF(COUNTA(B118:H118)=0,"",IF('Rates'!$D$4&lt;&gt;"OK","n.a.",IF(ISNUMBER(C118),IF(AND(C118&gt;='Rates'!$B$4,C118&lt;'Rates'!$C$4),1,0),0)))</x:f>
      </x:c>
      <x:c r="M118" s="2" t="str">
        <x:f>IF(COUNTA(B118:H118)=0,"",IF(D118="",1,IF(COUNTIFS('Rates'!$B$8:$B$17,D118)&lt;&gt;1,1,IF(INDEX('Rates'!$D$8:$D$17,MATCH(D118,'Rates'!$B$8:$B$17,0))&lt;&gt;"OK",1,0))))</x:f>
      </x:c>
    </x:row>
    <x:row r="119" ht="24" customHeight="1">
      <x:c r="A119" s="2"/>
      <x:c r="B119" s="20"/>
      <x:c r="C119" s="40"/>
      <x:c r="D119" s="20"/>
      <x:c r="E119" s="20"/>
      <x:c r="F119" s="20"/>
      <x:c r="G119" s="22"/>
      <x:c r="H119" s="23"/>
      <x:c r="I119" s="25" t="str">
        <x:f>IF(COUNTA(B119:H119)=0,"",IF(E119&lt;&gt;"Hours",0,IF(K119&lt;&gt;"OK","n.a.",INDEX('Rates'!$I$8:$I$15,MATCH(F119,'Rates'!$G$8:$G$15,0)))))</x:f>
      </x:c>
      <x:c r="J119" s="24" t="str">
        <x:f>IF(COUNTA(B119:H119)=0,"",IF(K119&lt;&gt;"OK","n.a.",IF(E119="Hours",G119*I119,0)))</x:f>
      </x:c>
      <x:c r="K119" s="11" t="str">
        <x:f>IF(COUNTA(B119:H119)=0,"",IF(B119="","Missing entry ID",IF(COUNTIFS($B$9:$B$258,B119)&lt;&gt;1,"Duplicate entry ID",IF(OR(COUNTBLANK(C119)=1,NOT(ISNUMBER(C119))),"Invalid date",IF(M119=1,"Unmapped client",IF(AND(E119&lt;&gt;"Invoice",E119&lt;&gt;"Direct expense",E119&lt;&gt;"Hours"),"Invalid entry type",IF(E119="Hours",IF(OR(COUNTBLANK(G119)=1,NOT(ISNUMBER(G119)),G119&lt;0),"Invalid hours",IF(OR(COUNTBLANK(H119)=1,NOT(ISNUMBER(H119)),H119&lt;&gt;0),"Hours amount must be 0",IF(F119="","Missing role ID",IF(COUNTIFS('Rates'!$G$8:$G$15,F119)&lt;&gt;1,"Missing/duplicate role",IF(INDEX('Rates'!$J$8:$J$15,MATCH(F119,'Rates'!$G$8:$G$15,0))&lt;&gt;"OK","Invalid rate mapping","OK"))))),IF(OR(COUNTBLANK(H119)=1,NOT(ISNUMBER(H119))),"Invalid amount",IF(OR(COUNTBLANK(G119)=1,NOT(ISNUMBER(G119)),G119&lt;&gt;0,F119&lt;&gt;""),"Use hours 0, role blank","OK")))))))))</x:f>
      </x:c>
      <x:c r="L119" s="2" t="str">
        <x:f>IF(COUNTA(B119:H119)=0,"",IF('Rates'!$D$4&lt;&gt;"OK","n.a.",IF(ISNUMBER(C119),IF(AND(C119&gt;='Rates'!$B$4,C119&lt;'Rates'!$C$4),1,0),0)))</x:f>
      </x:c>
      <x:c r="M119" s="2" t="str">
        <x:f>IF(COUNTA(B119:H119)=0,"",IF(D119="",1,IF(COUNTIFS('Rates'!$B$8:$B$17,D119)&lt;&gt;1,1,IF(INDEX('Rates'!$D$8:$D$17,MATCH(D119,'Rates'!$B$8:$B$17,0))&lt;&gt;"OK",1,0))))</x:f>
      </x:c>
    </x:row>
    <x:row r="120" ht="24" customHeight="1">
      <x:c r="A120" s="2"/>
      <x:c r="B120" s="20"/>
      <x:c r="C120" s="40"/>
      <x:c r="D120" s="20"/>
      <x:c r="E120" s="20"/>
      <x:c r="F120" s="20"/>
      <x:c r="G120" s="22"/>
      <x:c r="H120" s="23"/>
      <x:c r="I120" s="25" t="str">
        <x:f>IF(COUNTA(B120:H120)=0,"",IF(E120&lt;&gt;"Hours",0,IF(K120&lt;&gt;"OK","n.a.",INDEX('Rates'!$I$8:$I$15,MATCH(F120,'Rates'!$G$8:$G$15,0)))))</x:f>
      </x:c>
      <x:c r="J120" s="24" t="str">
        <x:f>IF(COUNTA(B120:H120)=0,"",IF(K120&lt;&gt;"OK","n.a.",IF(E120="Hours",G120*I120,0)))</x:f>
      </x:c>
      <x:c r="K120" s="11" t="str">
        <x:f>IF(COUNTA(B120:H120)=0,"",IF(B120="","Missing entry ID",IF(COUNTIFS($B$9:$B$258,B120)&lt;&gt;1,"Duplicate entry ID",IF(OR(COUNTBLANK(C120)=1,NOT(ISNUMBER(C120))),"Invalid date",IF(M120=1,"Unmapped client",IF(AND(E120&lt;&gt;"Invoice",E120&lt;&gt;"Direct expense",E120&lt;&gt;"Hours"),"Invalid entry type",IF(E120="Hours",IF(OR(COUNTBLANK(G120)=1,NOT(ISNUMBER(G120)),G120&lt;0),"Invalid hours",IF(OR(COUNTBLANK(H120)=1,NOT(ISNUMBER(H120)),H120&lt;&gt;0),"Hours amount must be 0",IF(F120="","Missing role ID",IF(COUNTIFS('Rates'!$G$8:$G$15,F120)&lt;&gt;1,"Missing/duplicate role",IF(INDEX('Rates'!$J$8:$J$15,MATCH(F120,'Rates'!$G$8:$G$15,0))&lt;&gt;"OK","Invalid rate mapping","OK"))))),IF(OR(COUNTBLANK(H120)=1,NOT(ISNUMBER(H120))),"Invalid amount",IF(OR(COUNTBLANK(G120)=1,NOT(ISNUMBER(G120)),G120&lt;&gt;0,F120&lt;&gt;""),"Use hours 0, role blank","OK")))))))))</x:f>
      </x:c>
      <x:c r="L120" s="2" t="str">
        <x:f>IF(COUNTA(B120:H120)=0,"",IF('Rates'!$D$4&lt;&gt;"OK","n.a.",IF(ISNUMBER(C120),IF(AND(C120&gt;='Rates'!$B$4,C120&lt;'Rates'!$C$4),1,0),0)))</x:f>
      </x:c>
      <x:c r="M120" s="2" t="str">
        <x:f>IF(COUNTA(B120:H120)=0,"",IF(D120="",1,IF(COUNTIFS('Rates'!$B$8:$B$17,D120)&lt;&gt;1,1,IF(INDEX('Rates'!$D$8:$D$17,MATCH(D120,'Rates'!$B$8:$B$17,0))&lt;&gt;"OK",1,0))))</x:f>
      </x:c>
    </x:row>
    <x:row r="121" ht="24" customHeight="1">
      <x:c r="A121" s="2"/>
      <x:c r="B121" s="20"/>
      <x:c r="C121" s="40"/>
      <x:c r="D121" s="20"/>
      <x:c r="E121" s="20"/>
      <x:c r="F121" s="20"/>
      <x:c r="G121" s="22"/>
      <x:c r="H121" s="23"/>
      <x:c r="I121" s="25" t="str">
        <x:f>IF(COUNTA(B121:H121)=0,"",IF(E121&lt;&gt;"Hours",0,IF(K121&lt;&gt;"OK","n.a.",INDEX('Rates'!$I$8:$I$15,MATCH(F121,'Rates'!$G$8:$G$15,0)))))</x:f>
      </x:c>
      <x:c r="J121" s="24" t="str">
        <x:f>IF(COUNTA(B121:H121)=0,"",IF(K121&lt;&gt;"OK","n.a.",IF(E121="Hours",G121*I121,0)))</x:f>
      </x:c>
      <x:c r="K121" s="11" t="str">
        <x:f>IF(COUNTA(B121:H121)=0,"",IF(B121="","Missing entry ID",IF(COUNTIFS($B$9:$B$258,B121)&lt;&gt;1,"Duplicate entry ID",IF(OR(COUNTBLANK(C121)=1,NOT(ISNUMBER(C121))),"Invalid date",IF(M121=1,"Unmapped client",IF(AND(E121&lt;&gt;"Invoice",E121&lt;&gt;"Direct expense",E121&lt;&gt;"Hours"),"Invalid entry type",IF(E121="Hours",IF(OR(COUNTBLANK(G121)=1,NOT(ISNUMBER(G121)),G121&lt;0),"Invalid hours",IF(OR(COUNTBLANK(H121)=1,NOT(ISNUMBER(H121)),H121&lt;&gt;0),"Hours amount must be 0",IF(F121="","Missing role ID",IF(COUNTIFS('Rates'!$G$8:$G$15,F121)&lt;&gt;1,"Missing/duplicate role",IF(INDEX('Rates'!$J$8:$J$15,MATCH(F121,'Rates'!$G$8:$G$15,0))&lt;&gt;"OK","Invalid rate mapping","OK"))))),IF(OR(COUNTBLANK(H121)=1,NOT(ISNUMBER(H121))),"Invalid amount",IF(OR(COUNTBLANK(G121)=1,NOT(ISNUMBER(G121)),G121&lt;&gt;0,F121&lt;&gt;""),"Use hours 0, role blank","OK")))))))))</x:f>
      </x:c>
      <x:c r="L121" s="2" t="str">
        <x:f>IF(COUNTA(B121:H121)=0,"",IF('Rates'!$D$4&lt;&gt;"OK","n.a.",IF(ISNUMBER(C121),IF(AND(C121&gt;='Rates'!$B$4,C121&lt;'Rates'!$C$4),1,0),0)))</x:f>
      </x:c>
      <x:c r="M121" s="2" t="str">
        <x:f>IF(COUNTA(B121:H121)=0,"",IF(D121="",1,IF(COUNTIFS('Rates'!$B$8:$B$17,D121)&lt;&gt;1,1,IF(INDEX('Rates'!$D$8:$D$17,MATCH(D121,'Rates'!$B$8:$B$17,0))&lt;&gt;"OK",1,0))))</x:f>
      </x:c>
    </x:row>
    <x:row r="122" ht="24" customHeight="1">
      <x:c r="A122" s="2"/>
      <x:c r="B122" s="20"/>
      <x:c r="C122" s="40"/>
      <x:c r="D122" s="20"/>
      <x:c r="E122" s="20"/>
      <x:c r="F122" s="20"/>
      <x:c r="G122" s="22"/>
      <x:c r="H122" s="23"/>
      <x:c r="I122" s="25" t="str">
        <x:f>IF(COUNTA(B122:H122)=0,"",IF(E122&lt;&gt;"Hours",0,IF(K122&lt;&gt;"OK","n.a.",INDEX('Rates'!$I$8:$I$15,MATCH(F122,'Rates'!$G$8:$G$15,0)))))</x:f>
      </x:c>
      <x:c r="J122" s="24" t="str">
        <x:f>IF(COUNTA(B122:H122)=0,"",IF(K122&lt;&gt;"OK","n.a.",IF(E122="Hours",G122*I122,0)))</x:f>
      </x:c>
      <x:c r="K122" s="11" t="str">
        <x:f>IF(COUNTA(B122:H122)=0,"",IF(B122="","Missing entry ID",IF(COUNTIFS($B$9:$B$258,B122)&lt;&gt;1,"Duplicate entry ID",IF(OR(COUNTBLANK(C122)=1,NOT(ISNUMBER(C122))),"Invalid date",IF(M122=1,"Unmapped client",IF(AND(E122&lt;&gt;"Invoice",E122&lt;&gt;"Direct expense",E122&lt;&gt;"Hours"),"Invalid entry type",IF(E122="Hours",IF(OR(COUNTBLANK(G122)=1,NOT(ISNUMBER(G122)),G122&lt;0),"Invalid hours",IF(OR(COUNTBLANK(H122)=1,NOT(ISNUMBER(H122)),H122&lt;&gt;0),"Hours amount must be 0",IF(F122="","Missing role ID",IF(COUNTIFS('Rates'!$G$8:$G$15,F122)&lt;&gt;1,"Missing/duplicate role",IF(INDEX('Rates'!$J$8:$J$15,MATCH(F122,'Rates'!$G$8:$G$15,0))&lt;&gt;"OK","Invalid rate mapping","OK"))))),IF(OR(COUNTBLANK(H122)=1,NOT(ISNUMBER(H122))),"Invalid amount",IF(OR(COUNTBLANK(G122)=1,NOT(ISNUMBER(G122)),G122&lt;&gt;0,F122&lt;&gt;""),"Use hours 0, role blank","OK")))))))))</x:f>
      </x:c>
      <x:c r="L122" s="2" t="str">
        <x:f>IF(COUNTA(B122:H122)=0,"",IF('Rates'!$D$4&lt;&gt;"OK","n.a.",IF(ISNUMBER(C122),IF(AND(C122&gt;='Rates'!$B$4,C122&lt;'Rates'!$C$4),1,0),0)))</x:f>
      </x:c>
      <x:c r="M122" s="2" t="str">
        <x:f>IF(COUNTA(B122:H122)=0,"",IF(D122="",1,IF(COUNTIFS('Rates'!$B$8:$B$17,D122)&lt;&gt;1,1,IF(INDEX('Rates'!$D$8:$D$17,MATCH(D122,'Rates'!$B$8:$B$17,0))&lt;&gt;"OK",1,0))))</x:f>
      </x:c>
    </x:row>
    <x:row r="123" ht="24" customHeight="1">
      <x:c r="A123" s="2"/>
      <x:c r="B123" s="20"/>
      <x:c r="C123" s="40"/>
      <x:c r="D123" s="20"/>
      <x:c r="E123" s="20"/>
      <x:c r="F123" s="20"/>
      <x:c r="G123" s="22"/>
      <x:c r="H123" s="23"/>
      <x:c r="I123" s="25" t="str">
        <x:f>IF(COUNTA(B123:H123)=0,"",IF(E123&lt;&gt;"Hours",0,IF(K123&lt;&gt;"OK","n.a.",INDEX('Rates'!$I$8:$I$15,MATCH(F123,'Rates'!$G$8:$G$15,0)))))</x:f>
      </x:c>
      <x:c r="J123" s="24" t="str">
        <x:f>IF(COUNTA(B123:H123)=0,"",IF(K123&lt;&gt;"OK","n.a.",IF(E123="Hours",G123*I123,0)))</x:f>
      </x:c>
      <x:c r="K123" s="11" t="str">
        <x:f>IF(COUNTA(B123:H123)=0,"",IF(B123="","Missing entry ID",IF(COUNTIFS($B$9:$B$258,B123)&lt;&gt;1,"Duplicate entry ID",IF(OR(COUNTBLANK(C123)=1,NOT(ISNUMBER(C123))),"Invalid date",IF(M123=1,"Unmapped client",IF(AND(E123&lt;&gt;"Invoice",E123&lt;&gt;"Direct expense",E123&lt;&gt;"Hours"),"Invalid entry type",IF(E123="Hours",IF(OR(COUNTBLANK(G123)=1,NOT(ISNUMBER(G123)),G123&lt;0),"Invalid hours",IF(OR(COUNTBLANK(H123)=1,NOT(ISNUMBER(H123)),H123&lt;&gt;0),"Hours amount must be 0",IF(F123="","Missing role ID",IF(COUNTIFS('Rates'!$G$8:$G$15,F123)&lt;&gt;1,"Missing/duplicate role",IF(INDEX('Rates'!$J$8:$J$15,MATCH(F123,'Rates'!$G$8:$G$15,0))&lt;&gt;"OK","Invalid rate mapping","OK"))))),IF(OR(COUNTBLANK(H123)=1,NOT(ISNUMBER(H123))),"Invalid amount",IF(OR(COUNTBLANK(G123)=1,NOT(ISNUMBER(G123)),G123&lt;&gt;0,F123&lt;&gt;""),"Use hours 0, role blank","OK")))))))))</x:f>
      </x:c>
      <x:c r="L123" s="2" t="str">
        <x:f>IF(COUNTA(B123:H123)=0,"",IF('Rates'!$D$4&lt;&gt;"OK","n.a.",IF(ISNUMBER(C123),IF(AND(C123&gt;='Rates'!$B$4,C123&lt;'Rates'!$C$4),1,0),0)))</x:f>
      </x:c>
      <x:c r="M123" s="2" t="str">
        <x:f>IF(COUNTA(B123:H123)=0,"",IF(D123="",1,IF(COUNTIFS('Rates'!$B$8:$B$17,D123)&lt;&gt;1,1,IF(INDEX('Rates'!$D$8:$D$17,MATCH(D123,'Rates'!$B$8:$B$17,0))&lt;&gt;"OK",1,0))))</x:f>
      </x:c>
    </x:row>
    <x:row r="124" ht="24" customHeight="1">
      <x:c r="A124" s="2"/>
      <x:c r="B124" s="20"/>
      <x:c r="C124" s="40"/>
      <x:c r="D124" s="20"/>
      <x:c r="E124" s="20"/>
      <x:c r="F124" s="20"/>
      <x:c r="G124" s="22"/>
      <x:c r="H124" s="23"/>
      <x:c r="I124" s="25" t="str">
        <x:f>IF(COUNTA(B124:H124)=0,"",IF(E124&lt;&gt;"Hours",0,IF(K124&lt;&gt;"OK","n.a.",INDEX('Rates'!$I$8:$I$15,MATCH(F124,'Rates'!$G$8:$G$15,0)))))</x:f>
      </x:c>
      <x:c r="J124" s="24" t="str">
        <x:f>IF(COUNTA(B124:H124)=0,"",IF(K124&lt;&gt;"OK","n.a.",IF(E124="Hours",G124*I124,0)))</x:f>
      </x:c>
      <x:c r="K124" s="11" t="str">
        <x:f>IF(COUNTA(B124:H124)=0,"",IF(B124="","Missing entry ID",IF(COUNTIFS($B$9:$B$258,B124)&lt;&gt;1,"Duplicate entry ID",IF(OR(COUNTBLANK(C124)=1,NOT(ISNUMBER(C124))),"Invalid date",IF(M124=1,"Unmapped client",IF(AND(E124&lt;&gt;"Invoice",E124&lt;&gt;"Direct expense",E124&lt;&gt;"Hours"),"Invalid entry type",IF(E124="Hours",IF(OR(COUNTBLANK(G124)=1,NOT(ISNUMBER(G124)),G124&lt;0),"Invalid hours",IF(OR(COUNTBLANK(H124)=1,NOT(ISNUMBER(H124)),H124&lt;&gt;0),"Hours amount must be 0",IF(F124="","Missing role ID",IF(COUNTIFS('Rates'!$G$8:$G$15,F124)&lt;&gt;1,"Missing/duplicate role",IF(INDEX('Rates'!$J$8:$J$15,MATCH(F124,'Rates'!$G$8:$G$15,0))&lt;&gt;"OK","Invalid rate mapping","OK"))))),IF(OR(COUNTBLANK(H124)=1,NOT(ISNUMBER(H124))),"Invalid amount",IF(OR(COUNTBLANK(G124)=1,NOT(ISNUMBER(G124)),G124&lt;&gt;0,F124&lt;&gt;""),"Use hours 0, role blank","OK")))))))))</x:f>
      </x:c>
      <x:c r="L124" s="2" t="str">
        <x:f>IF(COUNTA(B124:H124)=0,"",IF('Rates'!$D$4&lt;&gt;"OK","n.a.",IF(ISNUMBER(C124),IF(AND(C124&gt;='Rates'!$B$4,C124&lt;'Rates'!$C$4),1,0),0)))</x:f>
      </x:c>
      <x:c r="M124" s="2" t="str">
        <x:f>IF(COUNTA(B124:H124)=0,"",IF(D124="",1,IF(COUNTIFS('Rates'!$B$8:$B$17,D124)&lt;&gt;1,1,IF(INDEX('Rates'!$D$8:$D$17,MATCH(D124,'Rates'!$B$8:$B$17,0))&lt;&gt;"OK",1,0))))</x:f>
      </x:c>
    </x:row>
    <x:row r="125" ht="24" customHeight="1">
      <x:c r="A125" s="2"/>
      <x:c r="B125" s="20"/>
      <x:c r="C125" s="40"/>
      <x:c r="D125" s="20"/>
      <x:c r="E125" s="20"/>
      <x:c r="F125" s="20"/>
      <x:c r="G125" s="22"/>
      <x:c r="H125" s="23"/>
      <x:c r="I125" s="25" t="str">
        <x:f>IF(COUNTA(B125:H125)=0,"",IF(E125&lt;&gt;"Hours",0,IF(K125&lt;&gt;"OK","n.a.",INDEX('Rates'!$I$8:$I$15,MATCH(F125,'Rates'!$G$8:$G$15,0)))))</x:f>
      </x:c>
      <x:c r="J125" s="24" t="str">
        <x:f>IF(COUNTA(B125:H125)=0,"",IF(K125&lt;&gt;"OK","n.a.",IF(E125="Hours",G125*I125,0)))</x:f>
      </x:c>
      <x:c r="K125" s="11" t="str">
        <x:f>IF(COUNTA(B125:H125)=0,"",IF(B125="","Missing entry ID",IF(COUNTIFS($B$9:$B$258,B125)&lt;&gt;1,"Duplicate entry ID",IF(OR(COUNTBLANK(C125)=1,NOT(ISNUMBER(C125))),"Invalid date",IF(M125=1,"Unmapped client",IF(AND(E125&lt;&gt;"Invoice",E125&lt;&gt;"Direct expense",E125&lt;&gt;"Hours"),"Invalid entry type",IF(E125="Hours",IF(OR(COUNTBLANK(G125)=1,NOT(ISNUMBER(G125)),G125&lt;0),"Invalid hours",IF(OR(COUNTBLANK(H125)=1,NOT(ISNUMBER(H125)),H125&lt;&gt;0),"Hours amount must be 0",IF(F125="","Missing role ID",IF(COUNTIFS('Rates'!$G$8:$G$15,F125)&lt;&gt;1,"Missing/duplicate role",IF(INDEX('Rates'!$J$8:$J$15,MATCH(F125,'Rates'!$G$8:$G$15,0))&lt;&gt;"OK","Invalid rate mapping","OK"))))),IF(OR(COUNTBLANK(H125)=1,NOT(ISNUMBER(H125))),"Invalid amount",IF(OR(COUNTBLANK(G125)=1,NOT(ISNUMBER(G125)),G125&lt;&gt;0,F125&lt;&gt;""),"Use hours 0, role blank","OK")))))))))</x:f>
      </x:c>
      <x:c r="L125" s="2" t="str">
        <x:f>IF(COUNTA(B125:H125)=0,"",IF('Rates'!$D$4&lt;&gt;"OK","n.a.",IF(ISNUMBER(C125),IF(AND(C125&gt;='Rates'!$B$4,C125&lt;'Rates'!$C$4),1,0),0)))</x:f>
      </x:c>
      <x:c r="M125" s="2" t="str">
        <x:f>IF(COUNTA(B125:H125)=0,"",IF(D125="",1,IF(COUNTIFS('Rates'!$B$8:$B$17,D125)&lt;&gt;1,1,IF(INDEX('Rates'!$D$8:$D$17,MATCH(D125,'Rates'!$B$8:$B$17,0))&lt;&gt;"OK",1,0))))</x:f>
      </x:c>
    </x:row>
    <x:row r="126" ht="24" customHeight="1">
      <x:c r="A126" s="2"/>
      <x:c r="B126" s="20"/>
      <x:c r="C126" s="40"/>
      <x:c r="D126" s="20"/>
      <x:c r="E126" s="20"/>
      <x:c r="F126" s="20"/>
      <x:c r="G126" s="22"/>
      <x:c r="H126" s="23"/>
      <x:c r="I126" s="25" t="str">
        <x:f>IF(COUNTA(B126:H126)=0,"",IF(E126&lt;&gt;"Hours",0,IF(K126&lt;&gt;"OK","n.a.",INDEX('Rates'!$I$8:$I$15,MATCH(F126,'Rates'!$G$8:$G$15,0)))))</x:f>
      </x:c>
      <x:c r="J126" s="24" t="str">
        <x:f>IF(COUNTA(B126:H126)=0,"",IF(K126&lt;&gt;"OK","n.a.",IF(E126="Hours",G126*I126,0)))</x:f>
      </x:c>
      <x:c r="K126" s="11" t="str">
        <x:f>IF(COUNTA(B126:H126)=0,"",IF(B126="","Missing entry ID",IF(COUNTIFS($B$9:$B$258,B126)&lt;&gt;1,"Duplicate entry ID",IF(OR(COUNTBLANK(C126)=1,NOT(ISNUMBER(C126))),"Invalid date",IF(M126=1,"Unmapped client",IF(AND(E126&lt;&gt;"Invoice",E126&lt;&gt;"Direct expense",E126&lt;&gt;"Hours"),"Invalid entry type",IF(E126="Hours",IF(OR(COUNTBLANK(G126)=1,NOT(ISNUMBER(G126)),G126&lt;0),"Invalid hours",IF(OR(COUNTBLANK(H126)=1,NOT(ISNUMBER(H126)),H126&lt;&gt;0),"Hours amount must be 0",IF(F126="","Missing role ID",IF(COUNTIFS('Rates'!$G$8:$G$15,F126)&lt;&gt;1,"Missing/duplicate role",IF(INDEX('Rates'!$J$8:$J$15,MATCH(F126,'Rates'!$G$8:$G$15,0))&lt;&gt;"OK","Invalid rate mapping","OK"))))),IF(OR(COUNTBLANK(H126)=1,NOT(ISNUMBER(H126))),"Invalid amount",IF(OR(COUNTBLANK(G126)=1,NOT(ISNUMBER(G126)),G126&lt;&gt;0,F126&lt;&gt;""),"Use hours 0, role blank","OK")))))))))</x:f>
      </x:c>
      <x:c r="L126" s="2" t="str">
        <x:f>IF(COUNTA(B126:H126)=0,"",IF('Rates'!$D$4&lt;&gt;"OK","n.a.",IF(ISNUMBER(C126),IF(AND(C126&gt;='Rates'!$B$4,C126&lt;'Rates'!$C$4),1,0),0)))</x:f>
      </x:c>
      <x:c r="M126" s="2" t="str">
        <x:f>IF(COUNTA(B126:H126)=0,"",IF(D126="",1,IF(COUNTIFS('Rates'!$B$8:$B$17,D126)&lt;&gt;1,1,IF(INDEX('Rates'!$D$8:$D$17,MATCH(D126,'Rates'!$B$8:$B$17,0))&lt;&gt;"OK",1,0))))</x:f>
      </x:c>
    </x:row>
    <x:row r="127" ht="24" customHeight="1">
      <x:c r="A127" s="2"/>
      <x:c r="B127" s="20"/>
      <x:c r="C127" s="40"/>
      <x:c r="D127" s="20"/>
      <x:c r="E127" s="20"/>
      <x:c r="F127" s="20"/>
      <x:c r="G127" s="22"/>
      <x:c r="H127" s="23"/>
      <x:c r="I127" s="25" t="str">
        <x:f>IF(COUNTA(B127:H127)=0,"",IF(E127&lt;&gt;"Hours",0,IF(K127&lt;&gt;"OK","n.a.",INDEX('Rates'!$I$8:$I$15,MATCH(F127,'Rates'!$G$8:$G$15,0)))))</x:f>
      </x:c>
      <x:c r="J127" s="24" t="str">
        <x:f>IF(COUNTA(B127:H127)=0,"",IF(K127&lt;&gt;"OK","n.a.",IF(E127="Hours",G127*I127,0)))</x:f>
      </x:c>
      <x:c r="K127" s="11" t="str">
        <x:f>IF(COUNTA(B127:H127)=0,"",IF(B127="","Missing entry ID",IF(COUNTIFS($B$9:$B$258,B127)&lt;&gt;1,"Duplicate entry ID",IF(OR(COUNTBLANK(C127)=1,NOT(ISNUMBER(C127))),"Invalid date",IF(M127=1,"Unmapped client",IF(AND(E127&lt;&gt;"Invoice",E127&lt;&gt;"Direct expense",E127&lt;&gt;"Hours"),"Invalid entry type",IF(E127="Hours",IF(OR(COUNTBLANK(G127)=1,NOT(ISNUMBER(G127)),G127&lt;0),"Invalid hours",IF(OR(COUNTBLANK(H127)=1,NOT(ISNUMBER(H127)),H127&lt;&gt;0),"Hours amount must be 0",IF(F127="","Missing role ID",IF(COUNTIFS('Rates'!$G$8:$G$15,F127)&lt;&gt;1,"Missing/duplicate role",IF(INDEX('Rates'!$J$8:$J$15,MATCH(F127,'Rates'!$G$8:$G$15,0))&lt;&gt;"OK","Invalid rate mapping","OK"))))),IF(OR(COUNTBLANK(H127)=1,NOT(ISNUMBER(H127))),"Invalid amount",IF(OR(COUNTBLANK(G127)=1,NOT(ISNUMBER(G127)),G127&lt;&gt;0,F127&lt;&gt;""),"Use hours 0, role blank","OK")))))))))</x:f>
      </x:c>
      <x:c r="L127" s="2" t="str">
        <x:f>IF(COUNTA(B127:H127)=0,"",IF('Rates'!$D$4&lt;&gt;"OK","n.a.",IF(ISNUMBER(C127),IF(AND(C127&gt;='Rates'!$B$4,C127&lt;'Rates'!$C$4),1,0),0)))</x:f>
      </x:c>
      <x:c r="M127" s="2" t="str">
        <x:f>IF(COUNTA(B127:H127)=0,"",IF(D127="",1,IF(COUNTIFS('Rates'!$B$8:$B$17,D127)&lt;&gt;1,1,IF(INDEX('Rates'!$D$8:$D$17,MATCH(D127,'Rates'!$B$8:$B$17,0))&lt;&gt;"OK",1,0))))</x:f>
      </x:c>
    </x:row>
    <x:row r="128" ht="24" customHeight="1">
      <x:c r="A128" s="2"/>
      <x:c r="B128" s="20"/>
      <x:c r="C128" s="40"/>
      <x:c r="D128" s="20"/>
      <x:c r="E128" s="20"/>
      <x:c r="F128" s="20"/>
      <x:c r="G128" s="22"/>
      <x:c r="H128" s="23"/>
      <x:c r="I128" s="25" t="str">
        <x:f>IF(COUNTA(B128:H128)=0,"",IF(E128&lt;&gt;"Hours",0,IF(K128&lt;&gt;"OK","n.a.",INDEX('Rates'!$I$8:$I$15,MATCH(F128,'Rates'!$G$8:$G$15,0)))))</x:f>
      </x:c>
      <x:c r="J128" s="24" t="str">
        <x:f>IF(COUNTA(B128:H128)=0,"",IF(K128&lt;&gt;"OK","n.a.",IF(E128="Hours",G128*I128,0)))</x:f>
      </x:c>
      <x:c r="K128" s="11" t="str">
        <x:f>IF(COUNTA(B128:H128)=0,"",IF(B128="","Missing entry ID",IF(COUNTIFS($B$9:$B$258,B128)&lt;&gt;1,"Duplicate entry ID",IF(OR(COUNTBLANK(C128)=1,NOT(ISNUMBER(C128))),"Invalid date",IF(M128=1,"Unmapped client",IF(AND(E128&lt;&gt;"Invoice",E128&lt;&gt;"Direct expense",E128&lt;&gt;"Hours"),"Invalid entry type",IF(E128="Hours",IF(OR(COUNTBLANK(G128)=1,NOT(ISNUMBER(G128)),G128&lt;0),"Invalid hours",IF(OR(COUNTBLANK(H128)=1,NOT(ISNUMBER(H128)),H128&lt;&gt;0),"Hours amount must be 0",IF(F128="","Missing role ID",IF(COUNTIFS('Rates'!$G$8:$G$15,F128)&lt;&gt;1,"Missing/duplicate role",IF(INDEX('Rates'!$J$8:$J$15,MATCH(F128,'Rates'!$G$8:$G$15,0))&lt;&gt;"OK","Invalid rate mapping","OK"))))),IF(OR(COUNTBLANK(H128)=1,NOT(ISNUMBER(H128))),"Invalid amount",IF(OR(COUNTBLANK(G128)=1,NOT(ISNUMBER(G128)),G128&lt;&gt;0,F128&lt;&gt;""),"Use hours 0, role blank","OK")))))))))</x:f>
      </x:c>
      <x:c r="L128" s="2" t="str">
        <x:f>IF(COUNTA(B128:H128)=0,"",IF('Rates'!$D$4&lt;&gt;"OK","n.a.",IF(ISNUMBER(C128),IF(AND(C128&gt;='Rates'!$B$4,C128&lt;'Rates'!$C$4),1,0),0)))</x:f>
      </x:c>
      <x:c r="M128" s="2" t="str">
        <x:f>IF(COUNTA(B128:H128)=0,"",IF(D128="",1,IF(COUNTIFS('Rates'!$B$8:$B$17,D128)&lt;&gt;1,1,IF(INDEX('Rates'!$D$8:$D$17,MATCH(D128,'Rates'!$B$8:$B$17,0))&lt;&gt;"OK",1,0))))</x:f>
      </x:c>
    </x:row>
    <x:row r="129" ht="24" customHeight="1">
      <x:c r="A129" s="2"/>
      <x:c r="B129" s="20"/>
      <x:c r="C129" s="40"/>
      <x:c r="D129" s="20"/>
      <x:c r="E129" s="20"/>
      <x:c r="F129" s="20"/>
      <x:c r="G129" s="22"/>
      <x:c r="H129" s="23"/>
      <x:c r="I129" s="25" t="str">
        <x:f>IF(COUNTA(B129:H129)=0,"",IF(E129&lt;&gt;"Hours",0,IF(K129&lt;&gt;"OK","n.a.",INDEX('Rates'!$I$8:$I$15,MATCH(F129,'Rates'!$G$8:$G$15,0)))))</x:f>
      </x:c>
      <x:c r="J129" s="24" t="str">
        <x:f>IF(COUNTA(B129:H129)=0,"",IF(K129&lt;&gt;"OK","n.a.",IF(E129="Hours",G129*I129,0)))</x:f>
      </x:c>
      <x:c r="K129" s="11" t="str">
        <x:f>IF(COUNTA(B129:H129)=0,"",IF(B129="","Missing entry ID",IF(COUNTIFS($B$9:$B$258,B129)&lt;&gt;1,"Duplicate entry ID",IF(OR(COUNTBLANK(C129)=1,NOT(ISNUMBER(C129))),"Invalid date",IF(M129=1,"Unmapped client",IF(AND(E129&lt;&gt;"Invoice",E129&lt;&gt;"Direct expense",E129&lt;&gt;"Hours"),"Invalid entry type",IF(E129="Hours",IF(OR(COUNTBLANK(G129)=1,NOT(ISNUMBER(G129)),G129&lt;0),"Invalid hours",IF(OR(COUNTBLANK(H129)=1,NOT(ISNUMBER(H129)),H129&lt;&gt;0),"Hours amount must be 0",IF(F129="","Missing role ID",IF(COUNTIFS('Rates'!$G$8:$G$15,F129)&lt;&gt;1,"Missing/duplicate role",IF(INDEX('Rates'!$J$8:$J$15,MATCH(F129,'Rates'!$G$8:$G$15,0))&lt;&gt;"OK","Invalid rate mapping","OK"))))),IF(OR(COUNTBLANK(H129)=1,NOT(ISNUMBER(H129))),"Invalid amount",IF(OR(COUNTBLANK(G129)=1,NOT(ISNUMBER(G129)),G129&lt;&gt;0,F129&lt;&gt;""),"Use hours 0, role blank","OK")))))))))</x:f>
      </x:c>
      <x:c r="L129" s="2" t="str">
        <x:f>IF(COUNTA(B129:H129)=0,"",IF('Rates'!$D$4&lt;&gt;"OK","n.a.",IF(ISNUMBER(C129),IF(AND(C129&gt;='Rates'!$B$4,C129&lt;'Rates'!$C$4),1,0),0)))</x:f>
      </x:c>
      <x:c r="M129" s="2" t="str">
        <x:f>IF(COUNTA(B129:H129)=0,"",IF(D129="",1,IF(COUNTIFS('Rates'!$B$8:$B$17,D129)&lt;&gt;1,1,IF(INDEX('Rates'!$D$8:$D$17,MATCH(D129,'Rates'!$B$8:$B$17,0))&lt;&gt;"OK",1,0))))</x:f>
      </x:c>
    </x:row>
    <x:row r="130" ht="24" customHeight="1">
      <x:c r="A130" s="2"/>
      <x:c r="B130" s="20"/>
      <x:c r="C130" s="40"/>
      <x:c r="D130" s="20"/>
      <x:c r="E130" s="20"/>
      <x:c r="F130" s="20"/>
      <x:c r="G130" s="22"/>
      <x:c r="H130" s="23"/>
      <x:c r="I130" s="25" t="str">
        <x:f>IF(COUNTA(B130:H130)=0,"",IF(E130&lt;&gt;"Hours",0,IF(K130&lt;&gt;"OK","n.a.",INDEX('Rates'!$I$8:$I$15,MATCH(F130,'Rates'!$G$8:$G$15,0)))))</x:f>
      </x:c>
      <x:c r="J130" s="24" t="str">
        <x:f>IF(COUNTA(B130:H130)=0,"",IF(K130&lt;&gt;"OK","n.a.",IF(E130="Hours",G130*I130,0)))</x:f>
      </x:c>
      <x:c r="K130" s="11" t="str">
        <x:f>IF(COUNTA(B130:H130)=0,"",IF(B130="","Missing entry ID",IF(COUNTIFS($B$9:$B$258,B130)&lt;&gt;1,"Duplicate entry ID",IF(OR(COUNTBLANK(C130)=1,NOT(ISNUMBER(C130))),"Invalid date",IF(M130=1,"Unmapped client",IF(AND(E130&lt;&gt;"Invoice",E130&lt;&gt;"Direct expense",E130&lt;&gt;"Hours"),"Invalid entry type",IF(E130="Hours",IF(OR(COUNTBLANK(G130)=1,NOT(ISNUMBER(G130)),G130&lt;0),"Invalid hours",IF(OR(COUNTBLANK(H130)=1,NOT(ISNUMBER(H130)),H130&lt;&gt;0),"Hours amount must be 0",IF(F130="","Missing role ID",IF(COUNTIFS('Rates'!$G$8:$G$15,F130)&lt;&gt;1,"Missing/duplicate role",IF(INDEX('Rates'!$J$8:$J$15,MATCH(F130,'Rates'!$G$8:$G$15,0))&lt;&gt;"OK","Invalid rate mapping","OK"))))),IF(OR(COUNTBLANK(H130)=1,NOT(ISNUMBER(H130))),"Invalid amount",IF(OR(COUNTBLANK(G130)=1,NOT(ISNUMBER(G130)),G130&lt;&gt;0,F130&lt;&gt;""),"Use hours 0, role blank","OK")))))))))</x:f>
      </x:c>
      <x:c r="L130" s="2" t="str">
        <x:f>IF(COUNTA(B130:H130)=0,"",IF('Rates'!$D$4&lt;&gt;"OK","n.a.",IF(ISNUMBER(C130),IF(AND(C130&gt;='Rates'!$B$4,C130&lt;'Rates'!$C$4),1,0),0)))</x:f>
      </x:c>
      <x:c r="M130" s="2" t="str">
        <x:f>IF(COUNTA(B130:H130)=0,"",IF(D130="",1,IF(COUNTIFS('Rates'!$B$8:$B$17,D130)&lt;&gt;1,1,IF(INDEX('Rates'!$D$8:$D$17,MATCH(D130,'Rates'!$B$8:$B$17,0))&lt;&gt;"OK",1,0))))</x:f>
      </x:c>
    </x:row>
    <x:row r="131" ht="24" customHeight="1">
      <x:c r="A131" s="2"/>
      <x:c r="B131" s="20"/>
      <x:c r="C131" s="40"/>
      <x:c r="D131" s="20"/>
      <x:c r="E131" s="20"/>
      <x:c r="F131" s="20"/>
      <x:c r="G131" s="22"/>
      <x:c r="H131" s="23"/>
      <x:c r="I131" s="25" t="str">
        <x:f>IF(COUNTA(B131:H131)=0,"",IF(E131&lt;&gt;"Hours",0,IF(K131&lt;&gt;"OK","n.a.",INDEX('Rates'!$I$8:$I$15,MATCH(F131,'Rates'!$G$8:$G$15,0)))))</x:f>
      </x:c>
      <x:c r="J131" s="24" t="str">
        <x:f>IF(COUNTA(B131:H131)=0,"",IF(K131&lt;&gt;"OK","n.a.",IF(E131="Hours",G131*I131,0)))</x:f>
      </x:c>
      <x:c r="K131" s="11" t="str">
        <x:f>IF(COUNTA(B131:H131)=0,"",IF(B131="","Missing entry ID",IF(COUNTIFS($B$9:$B$258,B131)&lt;&gt;1,"Duplicate entry ID",IF(OR(COUNTBLANK(C131)=1,NOT(ISNUMBER(C131))),"Invalid date",IF(M131=1,"Unmapped client",IF(AND(E131&lt;&gt;"Invoice",E131&lt;&gt;"Direct expense",E131&lt;&gt;"Hours"),"Invalid entry type",IF(E131="Hours",IF(OR(COUNTBLANK(G131)=1,NOT(ISNUMBER(G131)),G131&lt;0),"Invalid hours",IF(OR(COUNTBLANK(H131)=1,NOT(ISNUMBER(H131)),H131&lt;&gt;0),"Hours amount must be 0",IF(F131="","Missing role ID",IF(COUNTIFS('Rates'!$G$8:$G$15,F131)&lt;&gt;1,"Missing/duplicate role",IF(INDEX('Rates'!$J$8:$J$15,MATCH(F131,'Rates'!$G$8:$G$15,0))&lt;&gt;"OK","Invalid rate mapping","OK"))))),IF(OR(COUNTBLANK(H131)=1,NOT(ISNUMBER(H131))),"Invalid amount",IF(OR(COUNTBLANK(G131)=1,NOT(ISNUMBER(G131)),G131&lt;&gt;0,F131&lt;&gt;""),"Use hours 0, role blank","OK")))))))))</x:f>
      </x:c>
      <x:c r="L131" s="2" t="str">
        <x:f>IF(COUNTA(B131:H131)=0,"",IF('Rates'!$D$4&lt;&gt;"OK","n.a.",IF(ISNUMBER(C131),IF(AND(C131&gt;='Rates'!$B$4,C131&lt;'Rates'!$C$4),1,0),0)))</x:f>
      </x:c>
      <x:c r="M131" s="2" t="str">
        <x:f>IF(COUNTA(B131:H131)=0,"",IF(D131="",1,IF(COUNTIFS('Rates'!$B$8:$B$17,D131)&lt;&gt;1,1,IF(INDEX('Rates'!$D$8:$D$17,MATCH(D131,'Rates'!$B$8:$B$17,0))&lt;&gt;"OK",1,0))))</x:f>
      </x:c>
    </x:row>
    <x:row r="132" ht="24" customHeight="1">
      <x:c r="A132" s="2"/>
      <x:c r="B132" s="20"/>
      <x:c r="C132" s="40"/>
      <x:c r="D132" s="20"/>
      <x:c r="E132" s="20"/>
      <x:c r="F132" s="20"/>
      <x:c r="G132" s="22"/>
      <x:c r="H132" s="23"/>
      <x:c r="I132" s="25" t="str">
        <x:f>IF(COUNTA(B132:H132)=0,"",IF(E132&lt;&gt;"Hours",0,IF(K132&lt;&gt;"OK","n.a.",INDEX('Rates'!$I$8:$I$15,MATCH(F132,'Rates'!$G$8:$G$15,0)))))</x:f>
      </x:c>
      <x:c r="J132" s="24" t="str">
        <x:f>IF(COUNTA(B132:H132)=0,"",IF(K132&lt;&gt;"OK","n.a.",IF(E132="Hours",G132*I132,0)))</x:f>
      </x:c>
      <x:c r="K132" s="11" t="str">
        <x:f>IF(COUNTA(B132:H132)=0,"",IF(B132="","Missing entry ID",IF(COUNTIFS($B$9:$B$258,B132)&lt;&gt;1,"Duplicate entry ID",IF(OR(COUNTBLANK(C132)=1,NOT(ISNUMBER(C132))),"Invalid date",IF(M132=1,"Unmapped client",IF(AND(E132&lt;&gt;"Invoice",E132&lt;&gt;"Direct expense",E132&lt;&gt;"Hours"),"Invalid entry type",IF(E132="Hours",IF(OR(COUNTBLANK(G132)=1,NOT(ISNUMBER(G132)),G132&lt;0),"Invalid hours",IF(OR(COUNTBLANK(H132)=1,NOT(ISNUMBER(H132)),H132&lt;&gt;0),"Hours amount must be 0",IF(F132="","Missing role ID",IF(COUNTIFS('Rates'!$G$8:$G$15,F132)&lt;&gt;1,"Missing/duplicate role",IF(INDEX('Rates'!$J$8:$J$15,MATCH(F132,'Rates'!$G$8:$G$15,0))&lt;&gt;"OK","Invalid rate mapping","OK"))))),IF(OR(COUNTBLANK(H132)=1,NOT(ISNUMBER(H132))),"Invalid amount",IF(OR(COUNTBLANK(G132)=1,NOT(ISNUMBER(G132)),G132&lt;&gt;0,F132&lt;&gt;""),"Use hours 0, role blank","OK")))))))))</x:f>
      </x:c>
      <x:c r="L132" s="2" t="str">
        <x:f>IF(COUNTA(B132:H132)=0,"",IF('Rates'!$D$4&lt;&gt;"OK","n.a.",IF(ISNUMBER(C132),IF(AND(C132&gt;='Rates'!$B$4,C132&lt;'Rates'!$C$4),1,0),0)))</x:f>
      </x:c>
      <x:c r="M132" s="2" t="str">
        <x:f>IF(COUNTA(B132:H132)=0,"",IF(D132="",1,IF(COUNTIFS('Rates'!$B$8:$B$17,D132)&lt;&gt;1,1,IF(INDEX('Rates'!$D$8:$D$17,MATCH(D132,'Rates'!$B$8:$B$17,0))&lt;&gt;"OK",1,0))))</x:f>
      </x:c>
    </x:row>
    <x:row r="133" ht="24" customHeight="1">
      <x:c r="A133" s="2"/>
      <x:c r="B133" s="20"/>
      <x:c r="C133" s="40"/>
      <x:c r="D133" s="20"/>
      <x:c r="E133" s="20"/>
      <x:c r="F133" s="20"/>
      <x:c r="G133" s="22"/>
      <x:c r="H133" s="23"/>
      <x:c r="I133" s="25" t="str">
        <x:f>IF(COUNTA(B133:H133)=0,"",IF(E133&lt;&gt;"Hours",0,IF(K133&lt;&gt;"OK","n.a.",INDEX('Rates'!$I$8:$I$15,MATCH(F133,'Rates'!$G$8:$G$15,0)))))</x:f>
      </x:c>
      <x:c r="J133" s="24" t="str">
        <x:f>IF(COUNTA(B133:H133)=0,"",IF(K133&lt;&gt;"OK","n.a.",IF(E133="Hours",G133*I133,0)))</x:f>
      </x:c>
      <x:c r="K133" s="11" t="str">
        <x:f>IF(COUNTA(B133:H133)=0,"",IF(B133="","Missing entry ID",IF(COUNTIFS($B$9:$B$258,B133)&lt;&gt;1,"Duplicate entry ID",IF(OR(COUNTBLANK(C133)=1,NOT(ISNUMBER(C133))),"Invalid date",IF(M133=1,"Unmapped client",IF(AND(E133&lt;&gt;"Invoice",E133&lt;&gt;"Direct expense",E133&lt;&gt;"Hours"),"Invalid entry type",IF(E133="Hours",IF(OR(COUNTBLANK(G133)=1,NOT(ISNUMBER(G133)),G133&lt;0),"Invalid hours",IF(OR(COUNTBLANK(H133)=1,NOT(ISNUMBER(H133)),H133&lt;&gt;0),"Hours amount must be 0",IF(F133="","Missing role ID",IF(COUNTIFS('Rates'!$G$8:$G$15,F133)&lt;&gt;1,"Missing/duplicate role",IF(INDEX('Rates'!$J$8:$J$15,MATCH(F133,'Rates'!$G$8:$G$15,0))&lt;&gt;"OK","Invalid rate mapping","OK"))))),IF(OR(COUNTBLANK(H133)=1,NOT(ISNUMBER(H133))),"Invalid amount",IF(OR(COUNTBLANK(G133)=1,NOT(ISNUMBER(G133)),G133&lt;&gt;0,F133&lt;&gt;""),"Use hours 0, role blank","OK")))))))))</x:f>
      </x:c>
      <x:c r="L133" s="2" t="str">
        <x:f>IF(COUNTA(B133:H133)=0,"",IF('Rates'!$D$4&lt;&gt;"OK","n.a.",IF(ISNUMBER(C133),IF(AND(C133&gt;='Rates'!$B$4,C133&lt;'Rates'!$C$4),1,0),0)))</x:f>
      </x:c>
      <x:c r="M133" s="2" t="str">
        <x:f>IF(COUNTA(B133:H133)=0,"",IF(D133="",1,IF(COUNTIFS('Rates'!$B$8:$B$17,D133)&lt;&gt;1,1,IF(INDEX('Rates'!$D$8:$D$17,MATCH(D133,'Rates'!$B$8:$B$17,0))&lt;&gt;"OK",1,0))))</x:f>
      </x:c>
    </x:row>
    <x:row r="134" ht="24" customHeight="1">
      <x:c r="A134" s="2"/>
      <x:c r="B134" s="20"/>
      <x:c r="C134" s="40"/>
      <x:c r="D134" s="20"/>
      <x:c r="E134" s="20"/>
      <x:c r="F134" s="20"/>
      <x:c r="G134" s="22"/>
      <x:c r="H134" s="23"/>
      <x:c r="I134" s="25" t="str">
        <x:f>IF(COUNTA(B134:H134)=0,"",IF(E134&lt;&gt;"Hours",0,IF(K134&lt;&gt;"OK","n.a.",INDEX('Rates'!$I$8:$I$15,MATCH(F134,'Rates'!$G$8:$G$15,0)))))</x:f>
      </x:c>
      <x:c r="J134" s="24" t="str">
        <x:f>IF(COUNTA(B134:H134)=0,"",IF(K134&lt;&gt;"OK","n.a.",IF(E134="Hours",G134*I134,0)))</x:f>
      </x:c>
      <x:c r="K134" s="11" t="str">
        <x:f>IF(COUNTA(B134:H134)=0,"",IF(B134="","Missing entry ID",IF(COUNTIFS($B$9:$B$258,B134)&lt;&gt;1,"Duplicate entry ID",IF(OR(COUNTBLANK(C134)=1,NOT(ISNUMBER(C134))),"Invalid date",IF(M134=1,"Unmapped client",IF(AND(E134&lt;&gt;"Invoice",E134&lt;&gt;"Direct expense",E134&lt;&gt;"Hours"),"Invalid entry type",IF(E134="Hours",IF(OR(COUNTBLANK(G134)=1,NOT(ISNUMBER(G134)),G134&lt;0),"Invalid hours",IF(OR(COUNTBLANK(H134)=1,NOT(ISNUMBER(H134)),H134&lt;&gt;0),"Hours amount must be 0",IF(F134="","Missing role ID",IF(COUNTIFS('Rates'!$G$8:$G$15,F134)&lt;&gt;1,"Missing/duplicate role",IF(INDEX('Rates'!$J$8:$J$15,MATCH(F134,'Rates'!$G$8:$G$15,0))&lt;&gt;"OK","Invalid rate mapping","OK"))))),IF(OR(COUNTBLANK(H134)=1,NOT(ISNUMBER(H134))),"Invalid amount",IF(OR(COUNTBLANK(G134)=1,NOT(ISNUMBER(G134)),G134&lt;&gt;0,F134&lt;&gt;""),"Use hours 0, role blank","OK")))))))))</x:f>
      </x:c>
      <x:c r="L134" s="2" t="str">
        <x:f>IF(COUNTA(B134:H134)=0,"",IF('Rates'!$D$4&lt;&gt;"OK","n.a.",IF(ISNUMBER(C134),IF(AND(C134&gt;='Rates'!$B$4,C134&lt;'Rates'!$C$4),1,0),0)))</x:f>
      </x:c>
      <x:c r="M134" s="2" t="str">
        <x:f>IF(COUNTA(B134:H134)=0,"",IF(D134="",1,IF(COUNTIFS('Rates'!$B$8:$B$17,D134)&lt;&gt;1,1,IF(INDEX('Rates'!$D$8:$D$17,MATCH(D134,'Rates'!$B$8:$B$17,0))&lt;&gt;"OK",1,0))))</x:f>
      </x:c>
    </x:row>
    <x:row r="135" ht="24" customHeight="1">
      <x:c r="A135" s="2"/>
      <x:c r="B135" s="20"/>
      <x:c r="C135" s="40"/>
      <x:c r="D135" s="20"/>
      <x:c r="E135" s="20"/>
      <x:c r="F135" s="20"/>
      <x:c r="G135" s="22"/>
      <x:c r="H135" s="23"/>
      <x:c r="I135" s="25" t="str">
        <x:f>IF(COUNTA(B135:H135)=0,"",IF(E135&lt;&gt;"Hours",0,IF(K135&lt;&gt;"OK","n.a.",INDEX('Rates'!$I$8:$I$15,MATCH(F135,'Rates'!$G$8:$G$15,0)))))</x:f>
      </x:c>
      <x:c r="J135" s="24" t="str">
        <x:f>IF(COUNTA(B135:H135)=0,"",IF(K135&lt;&gt;"OK","n.a.",IF(E135="Hours",G135*I135,0)))</x:f>
      </x:c>
      <x:c r="K135" s="11" t="str">
        <x:f>IF(COUNTA(B135:H135)=0,"",IF(B135="","Missing entry ID",IF(COUNTIFS($B$9:$B$258,B135)&lt;&gt;1,"Duplicate entry ID",IF(OR(COUNTBLANK(C135)=1,NOT(ISNUMBER(C135))),"Invalid date",IF(M135=1,"Unmapped client",IF(AND(E135&lt;&gt;"Invoice",E135&lt;&gt;"Direct expense",E135&lt;&gt;"Hours"),"Invalid entry type",IF(E135="Hours",IF(OR(COUNTBLANK(G135)=1,NOT(ISNUMBER(G135)),G135&lt;0),"Invalid hours",IF(OR(COUNTBLANK(H135)=1,NOT(ISNUMBER(H135)),H135&lt;&gt;0),"Hours amount must be 0",IF(F135="","Missing role ID",IF(COUNTIFS('Rates'!$G$8:$G$15,F135)&lt;&gt;1,"Missing/duplicate role",IF(INDEX('Rates'!$J$8:$J$15,MATCH(F135,'Rates'!$G$8:$G$15,0))&lt;&gt;"OK","Invalid rate mapping","OK"))))),IF(OR(COUNTBLANK(H135)=1,NOT(ISNUMBER(H135))),"Invalid amount",IF(OR(COUNTBLANK(G135)=1,NOT(ISNUMBER(G135)),G135&lt;&gt;0,F135&lt;&gt;""),"Use hours 0, role blank","OK")))))))))</x:f>
      </x:c>
      <x:c r="L135" s="2" t="str">
        <x:f>IF(COUNTA(B135:H135)=0,"",IF('Rates'!$D$4&lt;&gt;"OK","n.a.",IF(ISNUMBER(C135),IF(AND(C135&gt;='Rates'!$B$4,C135&lt;'Rates'!$C$4),1,0),0)))</x:f>
      </x:c>
      <x:c r="M135" s="2" t="str">
        <x:f>IF(COUNTA(B135:H135)=0,"",IF(D135="",1,IF(COUNTIFS('Rates'!$B$8:$B$17,D135)&lt;&gt;1,1,IF(INDEX('Rates'!$D$8:$D$17,MATCH(D135,'Rates'!$B$8:$B$17,0))&lt;&gt;"OK",1,0))))</x:f>
      </x:c>
    </x:row>
    <x:row r="136" ht="24" customHeight="1">
      <x:c r="A136" s="2"/>
      <x:c r="B136" s="20"/>
      <x:c r="C136" s="40"/>
      <x:c r="D136" s="20"/>
      <x:c r="E136" s="20"/>
      <x:c r="F136" s="20"/>
      <x:c r="G136" s="22"/>
      <x:c r="H136" s="23"/>
      <x:c r="I136" s="25" t="str">
        <x:f>IF(COUNTA(B136:H136)=0,"",IF(E136&lt;&gt;"Hours",0,IF(K136&lt;&gt;"OK","n.a.",INDEX('Rates'!$I$8:$I$15,MATCH(F136,'Rates'!$G$8:$G$15,0)))))</x:f>
      </x:c>
      <x:c r="J136" s="24" t="str">
        <x:f>IF(COUNTA(B136:H136)=0,"",IF(K136&lt;&gt;"OK","n.a.",IF(E136="Hours",G136*I136,0)))</x:f>
      </x:c>
      <x:c r="K136" s="11" t="str">
        <x:f>IF(COUNTA(B136:H136)=0,"",IF(B136="","Missing entry ID",IF(COUNTIFS($B$9:$B$258,B136)&lt;&gt;1,"Duplicate entry ID",IF(OR(COUNTBLANK(C136)=1,NOT(ISNUMBER(C136))),"Invalid date",IF(M136=1,"Unmapped client",IF(AND(E136&lt;&gt;"Invoice",E136&lt;&gt;"Direct expense",E136&lt;&gt;"Hours"),"Invalid entry type",IF(E136="Hours",IF(OR(COUNTBLANK(G136)=1,NOT(ISNUMBER(G136)),G136&lt;0),"Invalid hours",IF(OR(COUNTBLANK(H136)=1,NOT(ISNUMBER(H136)),H136&lt;&gt;0),"Hours amount must be 0",IF(F136="","Missing role ID",IF(COUNTIFS('Rates'!$G$8:$G$15,F136)&lt;&gt;1,"Missing/duplicate role",IF(INDEX('Rates'!$J$8:$J$15,MATCH(F136,'Rates'!$G$8:$G$15,0))&lt;&gt;"OK","Invalid rate mapping","OK"))))),IF(OR(COUNTBLANK(H136)=1,NOT(ISNUMBER(H136))),"Invalid amount",IF(OR(COUNTBLANK(G136)=1,NOT(ISNUMBER(G136)),G136&lt;&gt;0,F136&lt;&gt;""),"Use hours 0, role blank","OK")))))))))</x:f>
      </x:c>
      <x:c r="L136" s="2" t="str">
        <x:f>IF(COUNTA(B136:H136)=0,"",IF('Rates'!$D$4&lt;&gt;"OK","n.a.",IF(ISNUMBER(C136),IF(AND(C136&gt;='Rates'!$B$4,C136&lt;'Rates'!$C$4),1,0),0)))</x:f>
      </x:c>
      <x:c r="M136" s="2" t="str">
        <x:f>IF(COUNTA(B136:H136)=0,"",IF(D136="",1,IF(COUNTIFS('Rates'!$B$8:$B$17,D136)&lt;&gt;1,1,IF(INDEX('Rates'!$D$8:$D$17,MATCH(D136,'Rates'!$B$8:$B$17,0))&lt;&gt;"OK",1,0))))</x:f>
      </x:c>
    </x:row>
    <x:row r="137" ht="24" customHeight="1">
      <x:c r="A137" s="2"/>
      <x:c r="B137" s="20"/>
      <x:c r="C137" s="40"/>
      <x:c r="D137" s="20"/>
      <x:c r="E137" s="20"/>
      <x:c r="F137" s="20"/>
      <x:c r="G137" s="22"/>
      <x:c r="H137" s="23"/>
      <x:c r="I137" s="25" t="str">
        <x:f>IF(COUNTA(B137:H137)=0,"",IF(E137&lt;&gt;"Hours",0,IF(K137&lt;&gt;"OK","n.a.",INDEX('Rates'!$I$8:$I$15,MATCH(F137,'Rates'!$G$8:$G$15,0)))))</x:f>
      </x:c>
      <x:c r="J137" s="24" t="str">
        <x:f>IF(COUNTA(B137:H137)=0,"",IF(K137&lt;&gt;"OK","n.a.",IF(E137="Hours",G137*I137,0)))</x:f>
      </x:c>
      <x:c r="K137" s="11" t="str">
        <x:f>IF(COUNTA(B137:H137)=0,"",IF(B137="","Missing entry ID",IF(COUNTIFS($B$9:$B$258,B137)&lt;&gt;1,"Duplicate entry ID",IF(OR(COUNTBLANK(C137)=1,NOT(ISNUMBER(C137))),"Invalid date",IF(M137=1,"Unmapped client",IF(AND(E137&lt;&gt;"Invoice",E137&lt;&gt;"Direct expense",E137&lt;&gt;"Hours"),"Invalid entry type",IF(E137="Hours",IF(OR(COUNTBLANK(G137)=1,NOT(ISNUMBER(G137)),G137&lt;0),"Invalid hours",IF(OR(COUNTBLANK(H137)=1,NOT(ISNUMBER(H137)),H137&lt;&gt;0),"Hours amount must be 0",IF(F137="","Missing role ID",IF(COUNTIFS('Rates'!$G$8:$G$15,F137)&lt;&gt;1,"Missing/duplicate role",IF(INDEX('Rates'!$J$8:$J$15,MATCH(F137,'Rates'!$G$8:$G$15,0))&lt;&gt;"OK","Invalid rate mapping","OK"))))),IF(OR(COUNTBLANK(H137)=1,NOT(ISNUMBER(H137))),"Invalid amount",IF(OR(COUNTBLANK(G137)=1,NOT(ISNUMBER(G137)),G137&lt;&gt;0,F137&lt;&gt;""),"Use hours 0, role blank","OK")))))))))</x:f>
      </x:c>
      <x:c r="L137" s="2" t="str">
        <x:f>IF(COUNTA(B137:H137)=0,"",IF('Rates'!$D$4&lt;&gt;"OK","n.a.",IF(ISNUMBER(C137),IF(AND(C137&gt;='Rates'!$B$4,C137&lt;'Rates'!$C$4),1,0),0)))</x:f>
      </x:c>
      <x:c r="M137" s="2" t="str">
        <x:f>IF(COUNTA(B137:H137)=0,"",IF(D137="",1,IF(COUNTIFS('Rates'!$B$8:$B$17,D137)&lt;&gt;1,1,IF(INDEX('Rates'!$D$8:$D$17,MATCH(D137,'Rates'!$B$8:$B$17,0))&lt;&gt;"OK",1,0))))</x:f>
      </x:c>
    </x:row>
    <x:row r="138" ht="24" customHeight="1">
      <x:c r="A138" s="2"/>
      <x:c r="B138" s="20"/>
      <x:c r="C138" s="40"/>
      <x:c r="D138" s="20"/>
      <x:c r="E138" s="20"/>
      <x:c r="F138" s="20"/>
      <x:c r="G138" s="22"/>
      <x:c r="H138" s="23"/>
      <x:c r="I138" s="25" t="str">
        <x:f>IF(COUNTA(B138:H138)=0,"",IF(E138&lt;&gt;"Hours",0,IF(K138&lt;&gt;"OK","n.a.",INDEX('Rates'!$I$8:$I$15,MATCH(F138,'Rates'!$G$8:$G$15,0)))))</x:f>
      </x:c>
      <x:c r="J138" s="24" t="str">
        <x:f>IF(COUNTA(B138:H138)=0,"",IF(K138&lt;&gt;"OK","n.a.",IF(E138="Hours",G138*I138,0)))</x:f>
      </x:c>
      <x:c r="K138" s="11" t="str">
        <x:f>IF(COUNTA(B138:H138)=0,"",IF(B138="","Missing entry ID",IF(COUNTIFS($B$9:$B$258,B138)&lt;&gt;1,"Duplicate entry ID",IF(OR(COUNTBLANK(C138)=1,NOT(ISNUMBER(C138))),"Invalid date",IF(M138=1,"Unmapped client",IF(AND(E138&lt;&gt;"Invoice",E138&lt;&gt;"Direct expense",E138&lt;&gt;"Hours"),"Invalid entry type",IF(E138="Hours",IF(OR(COUNTBLANK(G138)=1,NOT(ISNUMBER(G138)),G138&lt;0),"Invalid hours",IF(OR(COUNTBLANK(H138)=1,NOT(ISNUMBER(H138)),H138&lt;&gt;0),"Hours amount must be 0",IF(F138="","Missing role ID",IF(COUNTIFS('Rates'!$G$8:$G$15,F138)&lt;&gt;1,"Missing/duplicate role",IF(INDEX('Rates'!$J$8:$J$15,MATCH(F138,'Rates'!$G$8:$G$15,0))&lt;&gt;"OK","Invalid rate mapping","OK"))))),IF(OR(COUNTBLANK(H138)=1,NOT(ISNUMBER(H138))),"Invalid amount",IF(OR(COUNTBLANK(G138)=1,NOT(ISNUMBER(G138)),G138&lt;&gt;0,F138&lt;&gt;""),"Use hours 0, role blank","OK")))))))))</x:f>
      </x:c>
      <x:c r="L138" s="2" t="str">
        <x:f>IF(COUNTA(B138:H138)=0,"",IF('Rates'!$D$4&lt;&gt;"OK","n.a.",IF(ISNUMBER(C138),IF(AND(C138&gt;='Rates'!$B$4,C138&lt;'Rates'!$C$4),1,0),0)))</x:f>
      </x:c>
      <x:c r="M138" s="2" t="str">
        <x:f>IF(COUNTA(B138:H138)=0,"",IF(D138="",1,IF(COUNTIFS('Rates'!$B$8:$B$17,D138)&lt;&gt;1,1,IF(INDEX('Rates'!$D$8:$D$17,MATCH(D138,'Rates'!$B$8:$B$17,0))&lt;&gt;"OK",1,0))))</x:f>
      </x:c>
    </x:row>
    <x:row r="139" ht="24" customHeight="1">
      <x:c r="A139" s="2"/>
      <x:c r="B139" s="20"/>
      <x:c r="C139" s="40"/>
      <x:c r="D139" s="20"/>
      <x:c r="E139" s="20"/>
      <x:c r="F139" s="20"/>
      <x:c r="G139" s="22"/>
      <x:c r="H139" s="23"/>
      <x:c r="I139" s="25" t="str">
        <x:f>IF(COUNTA(B139:H139)=0,"",IF(E139&lt;&gt;"Hours",0,IF(K139&lt;&gt;"OK","n.a.",INDEX('Rates'!$I$8:$I$15,MATCH(F139,'Rates'!$G$8:$G$15,0)))))</x:f>
      </x:c>
      <x:c r="J139" s="24" t="str">
        <x:f>IF(COUNTA(B139:H139)=0,"",IF(K139&lt;&gt;"OK","n.a.",IF(E139="Hours",G139*I139,0)))</x:f>
      </x:c>
      <x:c r="K139" s="11" t="str">
        <x:f>IF(COUNTA(B139:H139)=0,"",IF(B139="","Missing entry ID",IF(COUNTIFS($B$9:$B$258,B139)&lt;&gt;1,"Duplicate entry ID",IF(OR(COUNTBLANK(C139)=1,NOT(ISNUMBER(C139))),"Invalid date",IF(M139=1,"Unmapped client",IF(AND(E139&lt;&gt;"Invoice",E139&lt;&gt;"Direct expense",E139&lt;&gt;"Hours"),"Invalid entry type",IF(E139="Hours",IF(OR(COUNTBLANK(G139)=1,NOT(ISNUMBER(G139)),G139&lt;0),"Invalid hours",IF(OR(COUNTBLANK(H139)=1,NOT(ISNUMBER(H139)),H139&lt;&gt;0),"Hours amount must be 0",IF(F139="","Missing role ID",IF(COUNTIFS('Rates'!$G$8:$G$15,F139)&lt;&gt;1,"Missing/duplicate role",IF(INDEX('Rates'!$J$8:$J$15,MATCH(F139,'Rates'!$G$8:$G$15,0))&lt;&gt;"OK","Invalid rate mapping","OK"))))),IF(OR(COUNTBLANK(H139)=1,NOT(ISNUMBER(H139))),"Invalid amount",IF(OR(COUNTBLANK(G139)=1,NOT(ISNUMBER(G139)),G139&lt;&gt;0,F139&lt;&gt;""),"Use hours 0, role blank","OK")))))))))</x:f>
      </x:c>
      <x:c r="L139" s="2" t="str">
        <x:f>IF(COUNTA(B139:H139)=0,"",IF('Rates'!$D$4&lt;&gt;"OK","n.a.",IF(ISNUMBER(C139),IF(AND(C139&gt;='Rates'!$B$4,C139&lt;'Rates'!$C$4),1,0),0)))</x:f>
      </x:c>
      <x:c r="M139" s="2" t="str">
        <x:f>IF(COUNTA(B139:H139)=0,"",IF(D139="",1,IF(COUNTIFS('Rates'!$B$8:$B$17,D139)&lt;&gt;1,1,IF(INDEX('Rates'!$D$8:$D$17,MATCH(D139,'Rates'!$B$8:$B$17,0))&lt;&gt;"OK",1,0))))</x:f>
      </x:c>
    </x:row>
    <x:row r="140" ht="24" customHeight="1">
      <x:c r="A140" s="2"/>
      <x:c r="B140" s="20"/>
      <x:c r="C140" s="40"/>
      <x:c r="D140" s="20"/>
      <x:c r="E140" s="20"/>
      <x:c r="F140" s="20"/>
      <x:c r="G140" s="22"/>
      <x:c r="H140" s="23"/>
      <x:c r="I140" s="25" t="str">
        <x:f>IF(COUNTA(B140:H140)=0,"",IF(E140&lt;&gt;"Hours",0,IF(K140&lt;&gt;"OK","n.a.",INDEX('Rates'!$I$8:$I$15,MATCH(F140,'Rates'!$G$8:$G$15,0)))))</x:f>
      </x:c>
      <x:c r="J140" s="24" t="str">
        <x:f>IF(COUNTA(B140:H140)=0,"",IF(K140&lt;&gt;"OK","n.a.",IF(E140="Hours",G140*I140,0)))</x:f>
      </x:c>
      <x:c r="K140" s="11" t="str">
        <x:f>IF(COUNTA(B140:H140)=0,"",IF(B140="","Missing entry ID",IF(COUNTIFS($B$9:$B$258,B140)&lt;&gt;1,"Duplicate entry ID",IF(OR(COUNTBLANK(C140)=1,NOT(ISNUMBER(C140))),"Invalid date",IF(M140=1,"Unmapped client",IF(AND(E140&lt;&gt;"Invoice",E140&lt;&gt;"Direct expense",E140&lt;&gt;"Hours"),"Invalid entry type",IF(E140="Hours",IF(OR(COUNTBLANK(G140)=1,NOT(ISNUMBER(G140)),G140&lt;0),"Invalid hours",IF(OR(COUNTBLANK(H140)=1,NOT(ISNUMBER(H140)),H140&lt;&gt;0),"Hours amount must be 0",IF(F140="","Missing role ID",IF(COUNTIFS('Rates'!$G$8:$G$15,F140)&lt;&gt;1,"Missing/duplicate role",IF(INDEX('Rates'!$J$8:$J$15,MATCH(F140,'Rates'!$G$8:$G$15,0))&lt;&gt;"OK","Invalid rate mapping","OK"))))),IF(OR(COUNTBLANK(H140)=1,NOT(ISNUMBER(H140))),"Invalid amount",IF(OR(COUNTBLANK(G140)=1,NOT(ISNUMBER(G140)),G140&lt;&gt;0,F140&lt;&gt;""),"Use hours 0, role blank","OK")))))))))</x:f>
      </x:c>
      <x:c r="L140" s="2" t="str">
        <x:f>IF(COUNTA(B140:H140)=0,"",IF('Rates'!$D$4&lt;&gt;"OK","n.a.",IF(ISNUMBER(C140),IF(AND(C140&gt;='Rates'!$B$4,C140&lt;'Rates'!$C$4),1,0),0)))</x:f>
      </x:c>
      <x:c r="M140" s="2" t="str">
        <x:f>IF(COUNTA(B140:H140)=0,"",IF(D140="",1,IF(COUNTIFS('Rates'!$B$8:$B$17,D140)&lt;&gt;1,1,IF(INDEX('Rates'!$D$8:$D$17,MATCH(D140,'Rates'!$B$8:$B$17,0))&lt;&gt;"OK",1,0))))</x:f>
      </x:c>
    </x:row>
    <x:row r="141" ht="24" customHeight="1">
      <x:c r="A141" s="2"/>
      <x:c r="B141" s="20"/>
      <x:c r="C141" s="40"/>
      <x:c r="D141" s="20"/>
      <x:c r="E141" s="20"/>
      <x:c r="F141" s="20"/>
      <x:c r="G141" s="22"/>
      <x:c r="H141" s="23"/>
      <x:c r="I141" s="25" t="str">
        <x:f>IF(COUNTA(B141:H141)=0,"",IF(E141&lt;&gt;"Hours",0,IF(K141&lt;&gt;"OK","n.a.",INDEX('Rates'!$I$8:$I$15,MATCH(F141,'Rates'!$G$8:$G$15,0)))))</x:f>
      </x:c>
      <x:c r="J141" s="24" t="str">
        <x:f>IF(COUNTA(B141:H141)=0,"",IF(K141&lt;&gt;"OK","n.a.",IF(E141="Hours",G141*I141,0)))</x:f>
      </x:c>
      <x:c r="K141" s="11" t="str">
        <x:f>IF(COUNTA(B141:H141)=0,"",IF(B141="","Missing entry ID",IF(COUNTIFS($B$9:$B$258,B141)&lt;&gt;1,"Duplicate entry ID",IF(OR(COUNTBLANK(C141)=1,NOT(ISNUMBER(C141))),"Invalid date",IF(M141=1,"Unmapped client",IF(AND(E141&lt;&gt;"Invoice",E141&lt;&gt;"Direct expense",E141&lt;&gt;"Hours"),"Invalid entry type",IF(E141="Hours",IF(OR(COUNTBLANK(G141)=1,NOT(ISNUMBER(G141)),G141&lt;0),"Invalid hours",IF(OR(COUNTBLANK(H141)=1,NOT(ISNUMBER(H141)),H141&lt;&gt;0),"Hours amount must be 0",IF(F141="","Missing role ID",IF(COUNTIFS('Rates'!$G$8:$G$15,F141)&lt;&gt;1,"Missing/duplicate role",IF(INDEX('Rates'!$J$8:$J$15,MATCH(F141,'Rates'!$G$8:$G$15,0))&lt;&gt;"OK","Invalid rate mapping","OK"))))),IF(OR(COUNTBLANK(H141)=1,NOT(ISNUMBER(H141))),"Invalid amount",IF(OR(COUNTBLANK(G141)=1,NOT(ISNUMBER(G141)),G141&lt;&gt;0,F141&lt;&gt;""),"Use hours 0, role blank","OK")))))))))</x:f>
      </x:c>
      <x:c r="L141" s="2" t="str">
        <x:f>IF(COUNTA(B141:H141)=0,"",IF('Rates'!$D$4&lt;&gt;"OK","n.a.",IF(ISNUMBER(C141),IF(AND(C141&gt;='Rates'!$B$4,C141&lt;'Rates'!$C$4),1,0),0)))</x:f>
      </x:c>
      <x:c r="M141" s="2" t="str">
        <x:f>IF(COUNTA(B141:H141)=0,"",IF(D141="",1,IF(COUNTIFS('Rates'!$B$8:$B$17,D141)&lt;&gt;1,1,IF(INDEX('Rates'!$D$8:$D$17,MATCH(D141,'Rates'!$B$8:$B$17,0))&lt;&gt;"OK",1,0))))</x:f>
      </x:c>
    </x:row>
    <x:row r="142" ht="24" customHeight="1">
      <x:c r="A142" s="2"/>
      <x:c r="B142" s="20"/>
      <x:c r="C142" s="40"/>
      <x:c r="D142" s="20"/>
      <x:c r="E142" s="20"/>
      <x:c r="F142" s="20"/>
      <x:c r="G142" s="22"/>
      <x:c r="H142" s="23"/>
      <x:c r="I142" s="25" t="str">
        <x:f>IF(COUNTA(B142:H142)=0,"",IF(E142&lt;&gt;"Hours",0,IF(K142&lt;&gt;"OK","n.a.",INDEX('Rates'!$I$8:$I$15,MATCH(F142,'Rates'!$G$8:$G$15,0)))))</x:f>
      </x:c>
      <x:c r="J142" s="24" t="str">
        <x:f>IF(COUNTA(B142:H142)=0,"",IF(K142&lt;&gt;"OK","n.a.",IF(E142="Hours",G142*I142,0)))</x:f>
      </x:c>
      <x:c r="K142" s="11" t="str">
        <x:f>IF(COUNTA(B142:H142)=0,"",IF(B142="","Missing entry ID",IF(COUNTIFS($B$9:$B$258,B142)&lt;&gt;1,"Duplicate entry ID",IF(OR(COUNTBLANK(C142)=1,NOT(ISNUMBER(C142))),"Invalid date",IF(M142=1,"Unmapped client",IF(AND(E142&lt;&gt;"Invoice",E142&lt;&gt;"Direct expense",E142&lt;&gt;"Hours"),"Invalid entry type",IF(E142="Hours",IF(OR(COUNTBLANK(G142)=1,NOT(ISNUMBER(G142)),G142&lt;0),"Invalid hours",IF(OR(COUNTBLANK(H142)=1,NOT(ISNUMBER(H142)),H142&lt;&gt;0),"Hours amount must be 0",IF(F142="","Missing role ID",IF(COUNTIFS('Rates'!$G$8:$G$15,F142)&lt;&gt;1,"Missing/duplicate role",IF(INDEX('Rates'!$J$8:$J$15,MATCH(F142,'Rates'!$G$8:$G$15,0))&lt;&gt;"OK","Invalid rate mapping","OK"))))),IF(OR(COUNTBLANK(H142)=1,NOT(ISNUMBER(H142))),"Invalid amount",IF(OR(COUNTBLANK(G142)=1,NOT(ISNUMBER(G142)),G142&lt;&gt;0,F142&lt;&gt;""),"Use hours 0, role blank","OK")))))))))</x:f>
      </x:c>
      <x:c r="L142" s="2" t="str">
        <x:f>IF(COUNTA(B142:H142)=0,"",IF('Rates'!$D$4&lt;&gt;"OK","n.a.",IF(ISNUMBER(C142),IF(AND(C142&gt;='Rates'!$B$4,C142&lt;'Rates'!$C$4),1,0),0)))</x:f>
      </x:c>
      <x:c r="M142" s="2" t="str">
        <x:f>IF(COUNTA(B142:H142)=0,"",IF(D142="",1,IF(COUNTIFS('Rates'!$B$8:$B$17,D142)&lt;&gt;1,1,IF(INDEX('Rates'!$D$8:$D$17,MATCH(D142,'Rates'!$B$8:$B$17,0))&lt;&gt;"OK",1,0))))</x:f>
      </x:c>
    </x:row>
    <x:row r="143" ht="24" customHeight="1">
      <x:c r="A143" s="2"/>
      <x:c r="B143" s="20"/>
      <x:c r="C143" s="40"/>
      <x:c r="D143" s="20"/>
      <x:c r="E143" s="20"/>
      <x:c r="F143" s="20"/>
      <x:c r="G143" s="22"/>
      <x:c r="H143" s="23"/>
      <x:c r="I143" s="25" t="str">
        <x:f>IF(COUNTA(B143:H143)=0,"",IF(E143&lt;&gt;"Hours",0,IF(K143&lt;&gt;"OK","n.a.",INDEX('Rates'!$I$8:$I$15,MATCH(F143,'Rates'!$G$8:$G$15,0)))))</x:f>
      </x:c>
      <x:c r="J143" s="24" t="str">
        <x:f>IF(COUNTA(B143:H143)=0,"",IF(K143&lt;&gt;"OK","n.a.",IF(E143="Hours",G143*I143,0)))</x:f>
      </x:c>
      <x:c r="K143" s="11" t="str">
        <x:f>IF(COUNTA(B143:H143)=0,"",IF(B143="","Missing entry ID",IF(COUNTIFS($B$9:$B$258,B143)&lt;&gt;1,"Duplicate entry ID",IF(OR(COUNTBLANK(C143)=1,NOT(ISNUMBER(C143))),"Invalid date",IF(M143=1,"Unmapped client",IF(AND(E143&lt;&gt;"Invoice",E143&lt;&gt;"Direct expense",E143&lt;&gt;"Hours"),"Invalid entry type",IF(E143="Hours",IF(OR(COUNTBLANK(G143)=1,NOT(ISNUMBER(G143)),G143&lt;0),"Invalid hours",IF(OR(COUNTBLANK(H143)=1,NOT(ISNUMBER(H143)),H143&lt;&gt;0),"Hours amount must be 0",IF(F143="","Missing role ID",IF(COUNTIFS('Rates'!$G$8:$G$15,F143)&lt;&gt;1,"Missing/duplicate role",IF(INDEX('Rates'!$J$8:$J$15,MATCH(F143,'Rates'!$G$8:$G$15,0))&lt;&gt;"OK","Invalid rate mapping","OK"))))),IF(OR(COUNTBLANK(H143)=1,NOT(ISNUMBER(H143))),"Invalid amount",IF(OR(COUNTBLANK(G143)=1,NOT(ISNUMBER(G143)),G143&lt;&gt;0,F143&lt;&gt;""),"Use hours 0, role blank","OK")))))))))</x:f>
      </x:c>
      <x:c r="L143" s="2" t="str">
        <x:f>IF(COUNTA(B143:H143)=0,"",IF('Rates'!$D$4&lt;&gt;"OK","n.a.",IF(ISNUMBER(C143),IF(AND(C143&gt;='Rates'!$B$4,C143&lt;'Rates'!$C$4),1,0),0)))</x:f>
      </x:c>
      <x:c r="M143" s="2" t="str">
        <x:f>IF(COUNTA(B143:H143)=0,"",IF(D143="",1,IF(COUNTIFS('Rates'!$B$8:$B$17,D143)&lt;&gt;1,1,IF(INDEX('Rates'!$D$8:$D$17,MATCH(D143,'Rates'!$B$8:$B$17,0))&lt;&gt;"OK",1,0))))</x:f>
      </x:c>
    </x:row>
    <x:row r="144" ht="24" customHeight="1">
      <x:c r="A144" s="2"/>
      <x:c r="B144" s="20"/>
      <x:c r="C144" s="40"/>
      <x:c r="D144" s="20"/>
      <x:c r="E144" s="20"/>
      <x:c r="F144" s="20"/>
      <x:c r="G144" s="22"/>
      <x:c r="H144" s="23"/>
      <x:c r="I144" s="25" t="str">
        <x:f>IF(COUNTA(B144:H144)=0,"",IF(E144&lt;&gt;"Hours",0,IF(K144&lt;&gt;"OK","n.a.",INDEX('Rates'!$I$8:$I$15,MATCH(F144,'Rates'!$G$8:$G$15,0)))))</x:f>
      </x:c>
      <x:c r="J144" s="24" t="str">
        <x:f>IF(COUNTA(B144:H144)=0,"",IF(K144&lt;&gt;"OK","n.a.",IF(E144="Hours",G144*I144,0)))</x:f>
      </x:c>
      <x:c r="K144" s="11" t="str">
        <x:f>IF(COUNTA(B144:H144)=0,"",IF(B144="","Missing entry ID",IF(COUNTIFS($B$9:$B$258,B144)&lt;&gt;1,"Duplicate entry ID",IF(OR(COUNTBLANK(C144)=1,NOT(ISNUMBER(C144))),"Invalid date",IF(M144=1,"Unmapped client",IF(AND(E144&lt;&gt;"Invoice",E144&lt;&gt;"Direct expense",E144&lt;&gt;"Hours"),"Invalid entry type",IF(E144="Hours",IF(OR(COUNTBLANK(G144)=1,NOT(ISNUMBER(G144)),G144&lt;0),"Invalid hours",IF(OR(COUNTBLANK(H144)=1,NOT(ISNUMBER(H144)),H144&lt;&gt;0),"Hours amount must be 0",IF(F144="","Missing role ID",IF(COUNTIFS('Rates'!$G$8:$G$15,F144)&lt;&gt;1,"Missing/duplicate role",IF(INDEX('Rates'!$J$8:$J$15,MATCH(F144,'Rates'!$G$8:$G$15,0))&lt;&gt;"OK","Invalid rate mapping","OK"))))),IF(OR(COUNTBLANK(H144)=1,NOT(ISNUMBER(H144))),"Invalid amount",IF(OR(COUNTBLANK(G144)=1,NOT(ISNUMBER(G144)),G144&lt;&gt;0,F144&lt;&gt;""),"Use hours 0, role blank","OK")))))))))</x:f>
      </x:c>
      <x:c r="L144" s="2" t="str">
        <x:f>IF(COUNTA(B144:H144)=0,"",IF('Rates'!$D$4&lt;&gt;"OK","n.a.",IF(ISNUMBER(C144),IF(AND(C144&gt;='Rates'!$B$4,C144&lt;'Rates'!$C$4),1,0),0)))</x:f>
      </x:c>
      <x:c r="M144" s="2" t="str">
        <x:f>IF(COUNTA(B144:H144)=0,"",IF(D144="",1,IF(COUNTIFS('Rates'!$B$8:$B$17,D144)&lt;&gt;1,1,IF(INDEX('Rates'!$D$8:$D$17,MATCH(D144,'Rates'!$B$8:$B$17,0))&lt;&gt;"OK",1,0))))</x:f>
      </x:c>
    </x:row>
    <x:row r="145" ht="24" customHeight="1">
      <x:c r="A145" s="2"/>
      <x:c r="B145" s="20"/>
      <x:c r="C145" s="40"/>
      <x:c r="D145" s="20"/>
      <x:c r="E145" s="20"/>
      <x:c r="F145" s="20"/>
      <x:c r="G145" s="22"/>
      <x:c r="H145" s="23"/>
      <x:c r="I145" s="25" t="str">
        <x:f>IF(COUNTA(B145:H145)=0,"",IF(E145&lt;&gt;"Hours",0,IF(K145&lt;&gt;"OK","n.a.",INDEX('Rates'!$I$8:$I$15,MATCH(F145,'Rates'!$G$8:$G$15,0)))))</x:f>
      </x:c>
      <x:c r="J145" s="24" t="str">
        <x:f>IF(COUNTA(B145:H145)=0,"",IF(K145&lt;&gt;"OK","n.a.",IF(E145="Hours",G145*I145,0)))</x:f>
      </x:c>
      <x:c r="K145" s="11" t="str">
        <x:f>IF(COUNTA(B145:H145)=0,"",IF(B145="","Missing entry ID",IF(COUNTIFS($B$9:$B$258,B145)&lt;&gt;1,"Duplicate entry ID",IF(OR(COUNTBLANK(C145)=1,NOT(ISNUMBER(C145))),"Invalid date",IF(M145=1,"Unmapped client",IF(AND(E145&lt;&gt;"Invoice",E145&lt;&gt;"Direct expense",E145&lt;&gt;"Hours"),"Invalid entry type",IF(E145="Hours",IF(OR(COUNTBLANK(G145)=1,NOT(ISNUMBER(G145)),G145&lt;0),"Invalid hours",IF(OR(COUNTBLANK(H145)=1,NOT(ISNUMBER(H145)),H145&lt;&gt;0),"Hours amount must be 0",IF(F145="","Missing role ID",IF(COUNTIFS('Rates'!$G$8:$G$15,F145)&lt;&gt;1,"Missing/duplicate role",IF(INDEX('Rates'!$J$8:$J$15,MATCH(F145,'Rates'!$G$8:$G$15,0))&lt;&gt;"OK","Invalid rate mapping","OK"))))),IF(OR(COUNTBLANK(H145)=1,NOT(ISNUMBER(H145))),"Invalid amount",IF(OR(COUNTBLANK(G145)=1,NOT(ISNUMBER(G145)),G145&lt;&gt;0,F145&lt;&gt;""),"Use hours 0, role blank","OK")))))))))</x:f>
      </x:c>
      <x:c r="L145" s="2" t="str">
        <x:f>IF(COUNTA(B145:H145)=0,"",IF('Rates'!$D$4&lt;&gt;"OK","n.a.",IF(ISNUMBER(C145),IF(AND(C145&gt;='Rates'!$B$4,C145&lt;'Rates'!$C$4),1,0),0)))</x:f>
      </x:c>
      <x:c r="M145" s="2" t="str">
        <x:f>IF(COUNTA(B145:H145)=0,"",IF(D145="",1,IF(COUNTIFS('Rates'!$B$8:$B$17,D145)&lt;&gt;1,1,IF(INDEX('Rates'!$D$8:$D$17,MATCH(D145,'Rates'!$B$8:$B$17,0))&lt;&gt;"OK",1,0))))</x:f>
      </x:c>
    </x:row>
    <x:row r="146" ht="24" customHeight="1">
      <x:c r="A146" s="2"/>
      <x:c r="B146" s="20"/>
      <x:c r="C146" s="40"/>
      <x:c r="D146" s="20"/>
      <x:c r="E146" s="20"/>
      <x:c r="F146" s="20"/>
      <x:c r="G146" s="22"/>
      <x:c r="H146" s="23"/>
      <x:c r="I146" s="25" t="str">
        <x:f>IF(COUNTA(B146:H146)=0,"",IF(E146&lt;&gt;"Hours",0,IF(K146&lt;&gt;"OK","n.a.",INDEX('Rates'!$I$8:$I$15,MATCH(F146,'Rates'!$G$8:$G$15,0)))))</x:f>
      </x:c>
      <x:c r="J146" s="24" t="str">
        <x:f>IF(COUNTA(B146:H146)=0,"",IF(K146&lt;&gt;"OK","n.a.",IF(E146="Hours",G146*I146,0)))</x:f>
      </x:c>
      <x:c r="K146" s="11" t="str">
        <x:f>IF(COUNTA(B146:H146)=0,"",IF(B146="","Missing entry ID",IF(COUNTIFS($B$9:$B$258,B146)&lt;&gt;1,"Duplicate entry ID",IF(OR(COUNTBLANK(C146)=1,NOT(ISNUMBER(C146))),"Invalid date",IF(M146=1,"Unmapped client",IF(AND(E146&lt;&gt;"Invoice",E146&lt;&gt;"Direct expense",E146&lt;&gt;"Hours"),"Invalid entry type",IF(E146="Hours",IF(OR(COUNTBLANK(G146)=1,NOT(ISNUMBER(G146)),G146&lt;0),"Invalid hours",IF(OR(COUNTBLANK(H146)=1,NOT(ISNUMBER(H146)),H146&lt;&gt;0),"Hours amount must be 0",IF(F146="","Missing role ID",IF(COUNTIFS('Rates'!$G$8:$G$15,F146)&lt;&gt;1,"Missing/duplicate role",IF(INDEX('Rates'!$J$8:$J$15,MATCH(F146,'Rates'!$G$8:$G$15,0))&lt;&gt;"OK","Invalid rate mapping","OK"))))),IF(OR(COUNTBLANK(H146)=1,NOT(ISNUMBER(H146))),"Invalid amount",IF(OR(COUNTBLANK(G146)=1,NOT(ISNUMBER(G146)),G146&lt;&gt;0,F146&lt;&gt;""),"Use hours 0, role blank","OK")))))))))</x:f>
      </x:c>
      <x:c r="L146" s="2" t="str">
        <x:f>IF(COUNTA(B146:H146)=0,"",IF('Rates'!$D$4&lt;&gt;"OK","n.a.",IF(ISNUMBER(C146),IF(AND(C146&gt;='Rates'!$B$4,C146&lt;'Rates'!$C$4),1,0),0)))</x:f>
      </x:c>
      <x:c r="M146" s="2" t="str">
        <x:f>IF(COUNTA(B146:H146)=0,"",IF(D146="",1,IF(COUNTIFS('Rates'!$B$8:$B$17,D146)&lt;&gt;1,1,IF(INDEX('Rates'!$D$8:$D$17,MATCH(D146,'Rates'!$B$8:$B$17,0))&lt;&gt;"OK",1,0))))</x:f>
      </x:c>
    </x:row>
    <x:row r="147" ht="24" customHeight="1">
      <x:c r="A147" s="2"/>
      <x:c r="B147" s="20"/>
      <x:c r="C147" s="40"/>
      <x:c r="D147" s="20"/>
      <x:c r="E147" s="20"/>
      <x:c r="F147" s="20"/>
      <x:c r="G147" s="22"/>
      <x:c r="H147" s="23"/>
      <x:c r="I147" s="25" t="str">
        <x:f>IF(COUNTA(B147:H147)=0,"",IF(E147&lt;&gt;"Hours",0,IF(K147&lt;&gt;"OK","n.a.",INDEX('Rates'!$I$8:$I$15,MATCH(F147,'Rates'!$G$8:$G$15,0)))))</x:f>
      </x:c>
      <x:c r="J147" s="24" t="str">
        <x:f>IF(COUNTA(B147:H147)=0,"",IF(K147&lt;&gt;"OK","n.a.",IF(E147="Hours",G147*I147,0)))</x:f>
      </x:c>
      <x:c r="K147" s="11" t="str">
        <x:f>IF(COUNTA(B147:H147)=0,"",IF(B147="","Missing entry ID",IF(COUNTIFS($B$9:$B$258,B147)&lt;&gt;1,"Duplicate entry ID",IF(OR(COUNTBLANK(C147)=1,NOT(ISNUMBER(C147))),"Invalid date",IF(M147=1,"Unmapped client",IF(AND(E147&lt;&gt;"Invoice",E147&lt;&gt;"Direct expense",E147&lt;&gt;"Hours"),"Invalid entry type",IF(E147="Hours",IF(OR(COUNTBLANK(G147)=1,NOT(ISNUMBER(G147)),G147&lt;0),"Invalid hours",IF(OR(COUNTBLANK(H147)=1,NOT(ISNUMBER(H147)),H147&lt;&gt;0),"Hours amount must be 0",IF(F147="","Missing role ID",IF(COUNTIFS('Rates'!$G$8:$G$15,F147)&lt;&gt;1,"Missing/duplicate role",IF(INDEX('Rates'!$J$8:$J$15,MATCH(F147,'Rates'!$G$8:$G$15,0))&lt;&gt;"OK","Invalid rate mapping","OK"))))),IF(OR(COUNTBLANK(H147)=1,NOT(ISNUMBER(H147))),"Invalid amount",IF(OR(COUNTBLANK(G147)=1,NOT(ISNUMBER(G147)),G147&lt;&gt;0,F147&lt;&gt;""),"Use hours 0, role blank","OK")))))))))</x:f>
      </x:c>
      <x:c r="L147" s="2" t="str">
        <x:f>IF(COUNTA(B147:H147)=0,"",IF('Rates'!$D$4&lt;&gt;"OK","n.a.",IF(ISNUMBER(C147),IF(AND(C147&gt;='Rates'!$B$4,C147&lt;'Rates'!$C$4),1,0),0)))</x:f>
      </x:c>
      <x:c r="M147" s="2" t="str">
        <x:f>IF(COUNTA(B147:H147)=0,"",IF(D147="",1,IF(COUNTIFS('Rates'!$B$8:$B$17,D147)&lt;&gt;1,1,IF(INDEX('Rates'!$D$8:$D$17,MATCH(D147,'Rates'!$B$8:$B$17,0))&lt;&gt;"OK",1,0))))</x:f>
      </x:c>
    </x:row>
    <x:row r="148" ht="24" customHeight="1">
      <x:c r="A148" s="2"/>
      <x:c r="B148" s="20"/>
      <x:c r="C148" s="40"/>
      <x:c r="D148" s="20"/>
      <x:c r="E148" s="20"/>
      <x:c r="F148" s="20"/>
      <x:c r="G148" s="22"/>
      <x:c r="H148" s="23"/>
      <x:c r="I148" s="25" t="str">
        <x:f>IF(COUNTA(B148:H148)=0,"",IF(E148&lt;&gt;"Hours",0,IF(K148&lt;&gt;"OK","n.a.",INDEX('Rates'!$I$8:$I$15,MATCH(F148,'Rates'!$G$8:$G$15,0)))))</x:f>
      </x:c>
      <x:c r="J148" s="24" t="str">
        <x:f>IF(COUNTA(B148:H148)=0,"",IF(K148&lt;&gt;"OK","n.a.",IF(E148="Hours",G148*I148,0)))</x:f>
      </x:c>
      <x:c r="K148" s="11" t="str">
        <x:f>IF(COUNTA(B148:H148)=0,"",IF(B148="","Missing entry ID",IF(COUNTIFS($B$9:$B$258,B148)&lt;&gt;1,"Duplicate entry ID",IF(OR(COUNTBLANK(C148)=1,NOT(ISNUMBER(C148))),"Invalid date",IF(M148=1,"Unmapped client",IF(AND(E148&lt;&gt;"Invoice",E148&lt;&gt;"Direct expense",E148&lt;&gt;"Hours"),"Invalid entry type",IF(E148="Hours",IF(OR(COUNTBLANK(G148)=1,NOT(ISNUMBER(G148)),G148&lt;0),"Invalid hours",IF(OR(COUNTBLANK(H148)=1,NOT(ISNUMBER(H148)),H148&lt;&gt;0),"Hours amount must be 0",IF(F148="","Missing role ID",IF(COUNTIFS('Rates'!$G$8:$G$15,F148)&lt;&gt;1,"Missing/duplicate role",IF(INDEX('Rates'!$J$8:$J$15,MATCH(F148,'Rates'!$G$8:$G$15,0))&lt;&gt;"OK","Invalid rate mapping","OK"))))),IF(OR(COUNTBLANK(H148)=1,NOT(ISNUMBER(H148))),"Invalid amount",IF(OR(COUNTBLANK(G148)=1,NOT(ISNUMBER(G148)),G148&lt;&gt;0,F148&lt;&gt;""),"Use hours 0, role blank","OK")))))))))</x:f>
      </x:c>
      <x:c r="L148" s="2" t="str">
        <x:f>IF(COUNTA(B148:H148)=0,"",IF('Rates'!$D$4&lt;&gt;"OK","n.a.",IF(ISNUMBER(C148),IF(AND(C148&gt;='Rates'!$B$4,C148&lt;'Rates'!$C$4),1,0),0)))</x:f>
      </x:c>
      <x:c r="M148" s="2" t="str">
        <x:f>IF(COUNTA(B148:H148)=0,"",IF(D148="",1,IF(COUNTIFS('Rates'!$B$8:$B$17,D148)&lt;&gt;1,1,IF(INDEX('Rates'!$D$8:$D$17,MATCH(D148,'Rates'!$B$8:$B$17,0))&lt;&gt;"OK",1,0))))</x:f>
      </x:c>
    </x:row>
    <x:row r="149" ht="24" customHeight="1">
      <x:c r="A149" s="2"/>
      <x:c r="B149" s="20"/>
      <x:c r="C149" s="40"/>
      <x:c r="D149" s="20"/>
      <x:c r="E149" s="20"/>
      <x:c r="F149" s="20"/>
      <x:c r="G149" s="22"/>
      <x:c r="H149" s="23"/>
      <x:c r="I149" s="25" t="str">
        <x:f>IF(COUNTA(B149:H149)=0,"",IF(E149&lt;&gt;"Hours",0,IF(K149&lt;&gt;"OK","n.a.",INDEX('Rates'!$I$8:$I$15,MATCH(F149,'Rates'!$G$8:$G$15,0)))))</x:f>
      </x:c>
      <x:c r="J149" s="24" t="str">
        <x:f>IF(COUNTA(B149:H149)=0,"",IF(K149&lt;&gt;"OK","n.a.",IF(E149="Hours",G149*I149,0)))</x:f>
      </x:c>
      <x:c r="K149" s="11" t="str">
        <x:f>IF(COUNTA(B149:H149)=0,"",IF(B149="","Missing entry ID",IF(COUNTIFS($B$9:$B$258,B149)&lt;&gt;1,"Duplicate entry ID",IF(OR(COUNTBLANK(C149)=1,NOT(ISNUMBER(C149))),"Invalid date",IF(M149=1,"Unmapped client",IF(AND(E149&lt;&gt;"Invoice",E149&lt;&gt;"Direct expense",E149&lt;&gt;"Hours"),"Invalid entry type",IF(E149="Hours",IF(OR(COUNTBLANK(G149)=1,NOT(ISNUMBER(G149)),G149&lt;0),"Invalid hours",IF(OR(COUNTBLANK(H149)=1,NOT(ISNUMBER(H149)),H149&lt;&gt;0),"Hours amount must be 0",IF(F149="","Missing role ID",IF(COUNTIFS('Rates'!$G$8:$G$15,F149)&lt;&gt;1,"Missing/duplicate role",IF(INDEX('Rates'!$J$8:$J$15,MATCH(F149,'Rates'!$G$8:$G$15,0))&lt;&gt;"OK","Invalid rate mapping","OK"))))),IF(OR(COUNTBLANK(H149)=1,NOT(ISNUMBER(H149))),"Invalid amount",IF(OR(COUNTBLANK(G149)=1,NOT(ISNUMBER(G149)),G149&lt;&gt;0,F149&lt;&gt;""),"Use hours 0, role blank","OK")))))))))</x:f>
      </x:c>
      <x:c r="L149" s="2" t="str">
        <x:f>IF(COUNTA(B149:H149)=0,"",IF('Rates'!$D$4&lt;&gt;"OK","n.a.",IF(ISNUMBER(C149),IF(AND(C149&gt;='Rates'!$B$4,C149&lt;'Rates'!$C$4),1,0),0)))</x:f>
      </x:c>
      <x:c r="M149" s="2" t="str">
        <x:f>IF(COUNTA(B149:H149)=0,"",IF(D149="",1,IF(COUNTIFS('Rates'!$B$8:$B$17,D149)&lt;&gt;1,1,IF(INDEX('Rates'!$D$8:$D$17,MATCH(D149,'Rates'!$B$8:$B$17,0))&lt;&gt;"OK",1,0))))</x:f>
      </x:c>
    </x:row>
    <x:row r="150" ht="24" customHeight="1">
      <x:c r="A150" s="2"/>
      <x:c r="B150" s="20"/>
      <x:c r="C150" s="40"/>
      <x:c r="D150" s="20"/>
      <x:c r="E150" s="20"/>
      <x:c r="F150" s="20"/>
      <x:c r="G150" s="22"/>
      <x:c r="H150" s="23"/>
      <x:c r="I150" s="25" t="str">
        <x:f>IF(COUNTA(B150:H150)=0,"",IF(E150&lt;&gt;"Hours",0,IF(K150&lt;&gt;"OK","n.a.",INDEX('Rates'!$I$8:$I$15,MATCH(F150,'Rates'!$G$8:$G$15,0)))))</x:f>
      </x:c>
      <x:c r="J150" s="24" t="str">
        <x:f>IF(COUNTA(B150:H150)=0,"",IF(K150&lt;&gt;"OK","n.a.",IF(E150="Hours",G150*I150,0)))</x:f>
      </x:c>
      <x:c r="K150" s="11" t="str">
        <x:f>IF(COUNTA(B150:H150)=0,"",IF(B150="","Missing entry ID",IF(COUNTIFS($B$9:$B$258,B150)&lt;&gt;1,"Duplicate entry ID",IF(OR(COUNTBLANK(C150)=1,NOT(ISNUMBER(C150))),"Invalid date",IF(M150=1,"Unmapped client",IF(AND(E150&lt;&gt;"Invoice",E150&lt;&gt;"Direct expense",E150&lt;&gt;"Hours"),"Invalid entry type",IF(E150="Hours",IF(OR(COUNTBLANK(G150)=1,NOT(ISNUMBER(G150)),G150&lt;0),"Invalid hours",IF(OR(COUNTBLANK(H150)=1,NOT(ISNUMBER(H150)),H150&lt;&gt;0),"Hours amount must be 0",IF(F150="","Missing role ID",IF(COUNTIFS('Rates'!$G$8:$G$15,F150)&lt;&gt;1,"Missing/duplicate role",IF(INDEX('Rates'!$J$8:$J$15,MATCH(F150,'Rates'!$G$8:$G$15,0))&lt;&gt;"OK","Invalid rate mapping","OK"))))),IF(OR(COUNTBLANK(H150)=1,NOT(ISNUMBER(H150))),"Invalid amount",IF(OR(COUNTBLANK(G150)=1,NOT(ISNUMBER(G150)),G150&lt;&gt;0,F150&lt;&gt;""),"Use hours 0, role blank","OK")))))))))</x:f>
      </x:c>
      <x:c r="L150" s="2" t="str">
        <x:f>IF(COUNTA(B150:H150)=0,"",IF('Rates'!$D$4&lt;&gt;"OK","n.a.",IF(ISNUMBER(C150),IF(AND(C150&gt;='Rates'!$B$4,C150&lt;'Rates'!$C$4),1,0),0)))</x:f>
      </x:c>
      <x:c r="M150" s="2" t="str">
        <x:f>IF(COUNTA(B150:H150)=0,"",IF(D150="",1,IF(COUNTIFS('Rates'!$B$8:$B$17,D150)&lt;&gt;1,1,IF(INDEX('Rates'!$D$8:$D$17,MATCH(D150,'Rates'!$B$8:$B$17,0))&lt;&gt;"OK",1,0))))</x:f>
      </x:c>
    </x:row>
    <x:row r="151" ht="24" customHeight="1">
      <x:c r="A151" s="2"/>
      <x:c r="B151" s="20"/>
      <x:c r="C151" s="40"/>
      <x:c r="D151" s="20"/>
      <x:c r="E151" s="20"/>
      <x:c r="F151" s="20"/>
      <x:c r="G151" s="22"/>
      <x:c r="H151" s="23"/>
      <x:c r="I151" s="25" t="str">
        <x:f>IF(COUNTA(B151:H151)=0,"",IF(E151&lt;&gt;"Hours",0,IF(K151&lt;&gt;"OK","n.a.",INDEX('Rates'!$I$8:$I$15,MATCH(F151,'Rates'!$G$8:$G$15,0)))))</x:f>
      </x:c>
      <x:c r="J151" s="24" t="str">
        <x:f>IF(COUNTA(B151:H151)=0,"",IF(K151&lt;&gt;"OK","n.a.",IF(E151="Hours",G151*I151,0)))</x:f>
      </x:c>
      <x:c r="K151" s="11" t="str">
        <x:f>IF(COUNTA(B151:H151)=0,"",IF(B151="","Missing entry ID",IF(COUNTIFS($B$9:$B$258,B151)&lt;&gt;1,"Duplicate entry ID",IF(OR(COUNTBLANK(C151)=1,NOT(ISNUMBER(C151))),"Invalid date",IF(M151=1,"Unmapped client",IF(AND(E151&lt;&gt;"Invoice",E151&lt;&gt;"Direct expense",E151&lt;&gt;"Hours"),"Invalid entry type",IF(E151="Hours",IF(OR(COUNTBLANK(G151)=1,NOT(ISNUMBER(G151)),G151&lt;0),"Invalid hours",IF(OR(COUNTBLANK(H151)=1,NOT(ISNUMBER(H151)),H151&lt;&gt;0),"Hours amount must be 0",IF(F151="","Missing role ID",IF(COUNTIFS('Rates'!$G$8:$G$15,F151)&lt;&gt;1,"Missing/duplicate role",IF(INDEX('Rates'!$J$8:$J$15,MATCH(F151,'Rates'!$G$8:$G$15,0))&lt;&gt;"OK","Invalid rate mapping","OK"))))),IF(OR(COUNTBLANK(H151)=1,NOT(ISNUMBER(H151))),"Invalid amount",IF(OR(COUNTBLANK(G151)=1,NOT(ISNUMBER(G151)),G151&lt;&gt;0,F151&lt;&gt;""),"Use hours 0, role blank","OK")))))))))</x:f>
      </x:c>
      <x:c r="L151" s="2" t="str">
        <x:f>IF(COUNTA(B151:H151)=0,"",IF('Rates'!$D$4&lt;&gt;"OK","n.a.",IF(ISNUMBER(C151),IF(AND(C151&gt;='Rates'!$B$4,C151&lt;'Rates'!$C$4),1,0),0)))</x:f>
      </x:c>
      <x:c r="M151" s="2" t="str">
        <x:f>IF(COUNTA(B151:H151)=0,"",IF(D151="",1,IF(COUNTIFS('Rates'!$B$8:$B$17,D151)&lt;&gt;1,1,IF(INDEX('Rates'!$D$8:$D$17,MATCH(D151,'Rates'!$B$8:$B$17,0))&lt;&gt;"OK",1,0))))</x:f>
      </x:c>
    </x:row>
    <x:row r="152" ht="24" customHeight="1">
      <x:c r="A152" s="2"/>
      <x:c r="B152" s="20"/>
      <x:c r="C152" s="40"/>
      <x:c r="D152" s="20"/>
      <x:c r="E152" s="20"/>
      <x:c r="F152" s="20"/>
      <x:c r="G152" s="22"/>
      <x:c r="H152" s="23"/>
      <x:c r="I152" s="25" t="str">
        <x:f>IF(COUNTA(B152:H152)=0,"",IF(E152&lt;&gt;"Hours",0,IF(K152&lt;&gt;"OK","n.a.",INDEX('Rates'!$I$8:$I$15,MATCH(F152,'Rates'!$G$8:$G$15,0)))))</x:f>
      </x:c>
      <x:c r="J152" s="24" t="str">
        <x:f>IF(COUNTA(B152:H152)=0,"",IF(K152&lt;&gt;"OK","n.a.",IF(E152="Hours",G152*I152,0)))</x:f>
      </x:c>
      <x:c r="K152" s="11" t="str">
        <x:f>IF(COUNTA(B152:H152)=0,"",IF(B152="","Missing entry ID",IF(COUNTIFS($B$9:$B$258,B152)&lt;&gt;1,"Duplicate entry ID",IF(OR(COUNTBLANK(C152)=1,NOT(ISNUMBER(C152))),"Invalid date",IF(M152=1,"Unmapped client",IF(AND(E152&lt;&gt;"Invoice",E152&lt;&gt;"Direct expense",E152&lt;&gt;"Hours"),"Invalid entry type",IF(E152="Hours",IF(OR(COUNTBLANK(G152)=1,NOT(ISNUMBER(G152)),G152&lt;0),"Invalid hours",IF(OR(COUNTBLANK(H152)=1,NOT(ISNUMBER(H152)),H152&lt;&gt;0),"Hours amount must be 0",IF(F152="","Missing role ID",IF(COUNTIFS('Rates'!$G$8:$G$15,F152)&lt;&gt;1,"Missing/duplicate role",IF(INDEX('Rates'!$J$8:$J$15,MATCH(F152,'Rates'!$G$8:$G$15,0))&lt;&gt;"OK","Invalid rate mapping","OK"))))),IF(OR(COUNTBLANK(H152)=1,NOT(ISNUMBER(H152))),"Invalid amount",IF(OR(COUNTBLANK(G152)=1,NOT(ISNUMBER(G152)),G152&lt;&gt;0,F152&lt;&gt;""),"Use hours 0, role blank","OK")))))))))</x:f>
      </x:c>
      <x:c r="L152" s="2" t="str">
        <x:f>IF(COUNTA(B152:H152)=0,"",IF('Rates'!$D$4&lt;&gt;"OK","n.a.",IF(ISNUMBER(C152),IF(AND(C152&gt;='Rates'!$B$4,C152&lt;'Rates'!$C$4),1,0),0)))</x:f>
      </x:c>
      <x:c r="M152" s="2" t="str">
        <x:f>IF(COUNTA(B152:H152)=0,"",IF(D152="",1,IF(COUNTIFS('Rates'!$B$8:$B$17,D152)&lt;&gt;1,1,IF(INDEX('Rates'!$D$8:$D$17,MATCH(D152,'Rates'!$B$8:$B$17,0))&lt;&gt;"OK",1,0))))</x:f>
      </x:c>
    </x:row>
    <x:row r="153" ht="24" customHeight="1">
      <x:c r="A153" s="2"/>
      <x:c r="B153" s="20"/>
      <x:c r="C153" s="40"/>
      <x:c r="D153" s="20"/>
      <x:c r="E153" s="20"/>
      <x:c r="F153" s="20"/>
      <x:c r="G153" s="22"/>
      <x:c r="H153" s="23"/>
      <x:c r="I153" s="25" t="str">
        <x:f>IF(COUNTA(B153:H153)=0,"",IF(E153&lt;&gt;"Hours",0,IF(K153&lt;&gt;"OK","n.a.",INDEX('Rates'!$I$8:$I$15,MATCH(F153,'Rates'!$G$8:$G$15,0)))))</x:f>
      </x:c>
      <x:c r="J153" s="24" t="str">
        <x:f>IF(COUNTA(B153:H153)=0,"",IF(K153&lt;&gt;"OK","n.a.",IF(E153="Hours",G153*I153,0)))</x:f>
      </x:c>
      <x:c r="K153" s="11" t="str">
        <x:f>IF(COUNTA(B153:H153)=0,"",IF(B153="","Missing entry ID",IF(COUNTIFS($B$9:$B$258,B153)&lt;&gt;1,"Duplicate entry ID",IF(OR(COUNTBLANK(C153)=1,NOT(ISNUMBER(C153))),"Invalid date",IF(M153=1,"Unmapped client",IF(AND(E153&lt;&gt;"Invoice",E153&lt;&gt;"Direct expense",E153&lt;&gt;"Hours"),"Invalid entry type",IF(E153="Hours",IF(OR(COUNTBLANK(G153)=1,NOT(ISNUMBER(G153)),G153&lt;0),"Invalid hours",IF(OR(COUNTBLANK(H153)=1,NOT(ISNUMBER(H153)),H153&lt;&gt;0),"Hours amount must be 0",IF(F153="","Missing role ID",IF(COUNTIFS('Rates'!$G$8:$G$15,F153)&lt;&gt;1,"Missing/duplicate role",IF(INDEX('Rates'!$J$8:$J$15,MATCH(F153,'Rates'!$G$8:$G$15,0))&lt;&gt;"OK","Invalid rate mapping","OK"))))),IF(OR(COUNTBLANK(H153)=1,NOT(ISNUMBER(H153))),"Invalid amount",IF(OR(COUNTBLANK(G153)=1,NOT(ISNUMBER(G153)),G153&lt;&gt;0,F153&lt;&gt;""),"Use hours 0, role blank","OK")))))))))</x:f>
      </x:c>
      <x:c r="L153" s="2" t="str">
        <x:f>IF(COUNTA(B153:H153)=0,"",IF('Rates'!$D$4&lt;&gt;"OK","n.a.",IF(ISNUMBER(C153),IF(AND(C153&gt;='Rates'!$B$4,C153&lt;'Rates'!$C$4),1,0),0)))</x:f>
      </x:c>
      <x:c r="M153" s="2" t="str">
        <x:f>IF(COUNTA(B153:H153)=0,"",IF(D153="",1,IF(COUNTIFS('Rates'!$B$8:$B$17,D153)&lt;&gt;1,1,IF(INDEX('Rates'!$D$8:$D$17,MATCH(D153,'Rates'!$B$8:$B$17,0))&lt;&gt;"OK",1,0))))</x:f>
      </x:c>
    </x:row>
    <x:row r="154" ht="24" customHeight="1">
      <x:c r="A154" s="2"/>
      <x:c r="B154" s="20"/>
      <x:c r="C154" s="40"/>
      <x:c r="D154" s="20"/>
      <x:c r="E154" s="20"/>
      <x:c r="F154" s="20"/>
      <x:c r="G154" s="22"/>
      <x:c r="H154" s="23"/>
      <x:c r="I154" s="25" t="str">
        <x:f>IF(COUNTA(B154:H154)=0,"",IF(E154&lt;&gt;"Hours",0,IF(K154&lt;&gt;"OK","n.a.",INDEX('Rates'!$I$8:$I$15,MATCH(F154,'Rates'!$G$8:$G$15,0)))))</x:f>
      </x:c>
      <x:c r="J154" s="24" t="str">
        <x:f>IF(COUNTA(B154:H154)=0,"",IF(K154&lt;&gt;"OK","n.a.",IF(E154="Hours",G154*I154,0)))</x:f>
      </x:c>
      <x:c r="K154" s="11" t="str">
        <x:f>IF(COUNTA(B154:H154)=0,"",IF(B154="","Missing entry ID",IF(COUNTIFS($B$9:$B$258,B154)&lt;&gt;1,"Duplicate entry ID",IF(OR(COUNTBLANK(C154)=1,NOT(ISNUMBER(C154))),"Invalid date",IF(M154=1,"Unmapped client",IF(AND(E154&lt;&gt;"Invoice",E154&lt;&gt;"Direct expense",E154&lt;&gt;"Hours"),"Invalid entry type",IF(E154="Hours",IF(OR(COUNTBLANK(G154)=1,NOT(ISNUMBER(G154)),G154&lt;0),"Invalid hours",IF(OR(COUNTBLANK(H154)=1,NOT(ISNUMBER(H154)),H154&lt;&gt;0),"Hours amount must be 0",IF(F154="","Missing role ID",IF(COUNTIFS('Rates'!$G$8:$G$15,F154)&lt;&gt;1,"Missing/duplicate role",IF(INDEX('Rates'!$J$8:$J$15,MATCH(F154,'Rates'!$G$8:$G$15,0))&lt;&gt;"OK","Invalid rate mapping","OK"))))),IF(OR(COUNTBLANK(H154)=1,NOT(ISNUMBER(H154))),"Invalid amount",IF(OR(COUNTBLANK(G154)=1,NOT(ISNUMBER(G154)),G154&lt;&gt;0,F154&lt;&gt;""),"Use hours 0, role blank","OK")))))))))</x:f>
      </x:c>
      <x:c r="L154" s="2" t="str">
        <x:f>IF(COUNTA(B154:H154)=0,"",IF('Rates'!$D$4&lt;&gt;"OK","n.a.",IF(ISNUMBER(C154),IF(AND(C154&gt;='Rates'!$B$4,C154&lt;'Rates'!$C$4),1,0),0)))</x:f>
      </x:c>
      <x:c r="M154" s="2" t="str">
        <x:f>IF(COUNTA(B154:H154)=0,"",IF(D154="",1,IF(COUNTIFS('Rates'!$B$8:$B$17,D154)&lt;&gt;1,1,IF(INDEX('Rates'!$D$8:$D$17,MATCH(D154,'Rates'!$B$8:$B$17,0))&lt;&gt;"OK",1,0))))</x:f>
      </x:c>
    </x:row>
    <x:row r="155" ht="24" customHeight="1">
      <x:c r="A155" s="2"/>
      <x:c r="B155" s="20"/>
      <x:c r="C155" s="40"/>
      <x:c r="D155" s="20"/>
      <x:c r="E155" s="20"/>
      <x:c r="F155" s="20"/>
      <x:c r="G155" s="22"/>
      <x:c r="H155" s="23"/>
      <x:c r="I155" s="25" t="str">
        <x:f>IF(COUNTA(B155:H155)=0,"",IF(E155&lt;&gt;"Hours",0,IF(K155&lt;&gt;"OK","n.a.",INDEX('Rates'!$I$8:$I$15,MATCH(F155,'Rates'!$G$8:$G$15,0)))))</x:f>
      </x:c>
      <x:c r="J155" s="24" t="str">
        <x:f>IF(COUNTA(B155:H155)=0,"",IF(K155&lt;&gt;"OK","n.a.",IF(E155="Hours",G155*I155,0)))</x:f>
      </x:c>
      <x:c r="K155" s="11" t="str">
        <x:f>IF(COUNTA(B155:H155)=0,"",IF(B155="","Missing entry ID",IF(COUNTIFS($B$9:$B$258,B155)&lt;&gt;1,"Duplicate entry ID",IF(OR(COUNTBLANK(C155)=1,NOT(ISNUMBER(C155))),"Invalid date",IF(M155=1,"Unmapped client",IF(AND(E155&lt;&gt;"Invoice",E155&lt;&gt;"Direct expense",E155&lt;&gt;"Hours"),"Invalid entry type",IF(E155="Hours",IF(OR(COUNTBLANK(G155)=1,NOT(ISNUMBER(G155)),G155&lt;0),"Invalid hours",IF(OR(COUNTBLANK(H155)=1,NOT(ISNUMBER(H155)),H155&lt;&gt;0),"Hours amount must be 0",IF(F155="","Missing role ID",IF(COUNTIFS('Rates'!$G$8:$G$15,F155)&lt;&gt;1,"Missing/duplicate role",IF(INDEX('Rates'!$J$8:$J$15,MATCH(F155,'Rates'!$G$8:$G$15,0))&lt;&gt;"OK","Invalid rate mapping","OK"))))),IF(OR(COUNTBLANK(H155)=1,NOT(ISNUMBER(H155))),"Invalid amount",IF(OR(COUNTBLANK(G155)=1,NOT(ISNUMBER(G155)),G155&lt;&gt;0,F155&lt;&gt;""),"Use hours 0, role blank","OK")))))))))</x:f>
      </x:c>
      <x:c r="L155" s="2" t="str">
        <x:f>IF(COUNTA(B155:H155)=0,"",IF('Rates'!$D$4&lt;&gt;"OK","n.a.",IF(ISNUMBER(C155),IF(AND(C155&gt;='Rates'!$B$4,C155&lt;'Rates'!$C$4),1,0),0)))</x:f>
      </x:c>
      <x:c r="M155" s="2" t="str">
        <x:f>IF(COUNTA(B155:H155)=0,"",IF(D155="",1,IF(COUNTIFS('Rates'!$B$8:$B$17,D155)&lt;&gt;1,1,IF(INDEX('Rates'!$D$8:$D$17,MATCH(D155,'Rates'!$B$8:$B$17,0))&lt;&gt;"OK",1,0))))</x:f>
      </x:c>
    </x:row>
    <x:row r="156" ht="24" customHeight="1">
      <x:c r="A156" s="2"/>
      <x:c r="B156" s="20"/>
      <x:c r="C156" s="40"/>
      <x:c r="D156" s="20"/>
      <x:c r="E156" s="20"/>
      <x:c r="F156" s="20"/>
      <x:c r="G156" s="22"/>
      <x:c r="H156" s="23"/>
      <x:c r="I156" s="25" t="str">
        <x:f>IF(COUNTA(B156:H156)=0,"",IF(E156&lt;&gt;"Hours",0,IF(K156&lt;&gt;"OK","n.a.",INDEX('Rates'!$I$8:$I$15,MATCH(F156,'Rates'!$G$8:$G$15,0)))))</x:f>
      </x:c>
      <x:c r="J156" s="24" t="str">
        <x:f>IF(COUNTA(B156:H156)=0,"",IF(K156&lt;&gt;"OK","n.a.",IF(E156="Hours",G156*I156,0)))</x:f>
      </x:c>
      <x:c r="K156" s="11" t="str">
        <x:f>IF(COUNTA(B156:H156)=0,"",IF(B156="","Missing entry ID",IF(COUNTIFS($B$9:$B$258,B156)&lt;&gt;1,"Duplicate entry ID",IF(OR(COUNTBLANK(C156)=1,NOT(ISNUMBER(C156))),"Invalid date",IF(M156=1,"Unmapped client",IF(AND(E156&lt;&gt;"Invoice",E156&lt;&gt;"Direct expense",E156&lt;&gt;"Hours"),"Invalid entry type",IF(E156="Hours",IF(OR(COUNTBLANK(G156)=1,NOT(ISNUMBER(G156)),G156&lt;0),"Invalid hours",IF(OR(COUNTBLANK(H156)=1,NOT(ISNUMBER(H156)),H156&lt;&gt;0),"Hours amount must be 0",IF(F156="","Missing role ID",IF(COUNTIFS('Rates'!$G$8:$G$15,F156)&lt;&gt;1,"Missing/duplicate role",IF(INDEX('Rates'!$J$8:$J$15,MATCH(F156,'Rates'!$G$8:$G$15,0))&lt;&gt;"OK","Invalid rate mapping","OK"))))),IF(OR(COUNTBLANK(H156)=1,NOT(ISNUMBER(H156))),"Invalid amount",IF(OR(COUNTBLANK(G156)=1,NOT(ISNUMBER(G156)),G156&lt;&gt;0,F156&lt;&gt;""),"Use hours 0, role blank","OK")))))))))</x:f>
      </x:c>
      <x:c r="L156" s="2" t="str">
        <x:f>IF(COUNTA(B156:H156)=0,"",IF('Rates'!$D$4&lt;&gt;"OK","n.a.",IF(ISNUMBER(C156),IF(AND(C156&gt;='Rates'!$B$4,C156&lt;'Rates'!$C$4),1,0),0)))</x:f>
      </x:c>
      <x:c r="M156" s="2" t="str">
        <x:f>IF(COUNTA(B156:H156)=0,"",IF(D156="",1,IF(COUNTIFS('Rates'!$B$8:$B$17,D156)&lt;&gt;1,1,IF(INDEX('Rates'!$D$8:$D$17,MATCH(D156,'Rates'!$B$8:$B$17,0))&lt;&gt;"OK",1,0))))</x:f>
      </x:c>
    </x:row>
    <x:row r="157" ht="24" customHeight="1">
      <x:c r="A157" s="2"/>
      <x:c r="B157" s="20"/>
      <x:c r="C157" s="40"/>
      <x:c r="D157" s="20"/>
      <x:c r="E157" s="20"/>
      <x:c r="F157" s="20"/>
      <x:c r="G157" s="22"/>
      <x:c r="H157" s="23"/>
      <x:c r="I157" s="25" t="str">
        <x:f>IF(COUNTA(B157:H157)=0,"",IF(E157&lt;&gt;"Hours",0,IF(K157&lt;&gt;"OK","n.a.",INDEX('Rates'!$I$8:$I$15,MATCH(F157,'Rates'!$G$8:$G$15,0)))))</x:f>
      </x:c>
      <x:c r="J157" s="24" t="str">
        <x:f>IF(COUNTA(B157:H157)=0,"",IF(K157&lt;&gt;"OK","n.a.",IF(E157="Hours",G157*I157,0)))</x:f>
      </x:c>
      <x:c r="K157" s="11" t="str">
        <x:f>IF(COUNTA(B157:H157)=0,"",IF(B157="","Missing entry ID",IF(COUNTIFS($B$9:$B$258,B157)&lt;&gt;1,"Duplicate entry ID",IF(OR(COUNTBLANK(C157)=1,NOT(ISNUMBER(C157))),"Invalid date",IF(M157=1,"Unmapped client",IF(AND(E157&lt;&gt;"Invoice",E157&lt;&gt;"Direct expense",E157&lt;&gt;"Hours"),"Invalid entry type",IF(E157="Hours",IF(OR(COUNTBLANK(G157)=1,NOT(ISNUMBER(G157)),G157&lt;0),"Invalid hours",IF(OR(COUNTBLANK(H157)=1,NOT(ISNUMBER(H157)),H157&lt;&gt;0),"Hours amount must be 0",IF(F157="","Missing role ID",IF(COUNTIFS('Rates'!$G$8:$G$15,F157)&lt;&gt;1,"Missing/duplicate role",IF(INDEX('Rates'!$J$8:$J$15,MATCH(F157,'Rates'!$G$8:$G$15,0))&lt;&gt;"OK","Invalid rate mapping","OK"))))),IF(OR(COUNTBLANK(H157)=1,NOT(ISNUMBER(H157))),"Invalid amount",IF(OR(COUNTBLANK(G157)=1,NOT(ISNUMBER(G157)),G157&lt;&gt;0,F157&lt;&gt;""),"Use hours 0, role blank","OK")))))))))</x:f>
      </x:c>
      <x:c r="L157" s="2" t="str">
        <x:f>IF(COUNTA(B157:H157)=0,"",IF('Rates'!$D$4&lt;&gt;"OK","n.a.",IF(ISNUMBER(C157),IF(AND(C157&gt;='Rates'!$B$4,C157&lt;'Rates'!$C$4),1,0),0)))</x:f>
      </x:c>
      <x:c r="M157" s="2" t="str">
        <x:f>IF(COUNTA(B157:H157)=0,"",IF(D157="",1,IF(COUNTIFS('Rates'!$B$8:$B$17,D157)&lt;&gt;1,1,IF(INDEX('Rates'!$D$8:$D$17,MATCH(D157,'Rates'!$B$8:$B$17,0))&lt;&gt;"OK",1,0))))</x:f>
      </x:c>
    </x:row>
    <x:row r="158" ht="24" customHeight="1">
      <x:c r="A158" s="2"/>
      <x:c r="B158" s="20"/>
      <x:c r="C158" s="40"/>
      <x:c r="D158" s="20"/>
      <x:c r="E158" s="20"/>
      <x:c r="F158" s="20"/>
      <x:c r="G158" s="22"/>
      <x:c r="H158" s="23"/>
      <x:c r="I158" s="25" t="str">
        <x:f>IF(COUNTA(B158:H158)=0,"",IF(E158&lt;&gt;"Hours",0,IF(K158&lt;&gt;"OK","n.a.",INDEX('Rates'!$I$8:$I$15,MATCH(F158,'Rates'!$G$8:$G$15,0)))))</x:f>
      </x:c>
      <x:c r="J158" s="24" t="str">
        <x:f>IF(COUNTA(B158:H158)=0,"",IF(K158&lt;&gt;"OK","n.a.",IF(E158="Hours",G158*I158,0)))</x:f>
      </x:c>
      <x:c r="K158" s="11" t="str">
        <x:f>IF(COUNTA(B158:H158)=0,"",IF(B158="","Missing entry ID",IF(COUNTIFS($B$9:$B$258,B158)&lt;&gt;1,"Duplicate entry ID",IF(OR(COUNTBLANK(C158)=1,NOT(ISNUMBER(C158))),"Invalid date",IF(M158=1,"Unmapped client",IF(AND(E158&lt;&gt;"Invoice",E158&lt;&gt;"Direct expense",E158&lt;&gt;"Hours"),"Invalid entry type",IF(E158="Hours",IF(OR(COUNTBLANK(G158)=1,NOT(ISNUMBER(G158)),G158&lt;0),"Invalid hours",IF(OR(COUNTBLANK(H158)=1,NOT(ISNUMBER(H158)),H158&lt;&gt;0),"Hours amount must be 0",IF(F158="","Missing role ID",IF(COUNTIFS('Rates'!$G$8:$G$15,F158)&lt;&gt;1,"Missing/duplicate role",IF(INDEX('Rates'!$J$8:$J$15,MATCH(F158,'Rates'!$G$8:$G$15,0))&lt;&gt;"OK","Invalid rate mapping","OK"))))),IF(OR(COUNTBLANK(H158)=1,NOT(ISNUMBER(H158))),"Invalid amount",IF(OR(COUNTBLANK(G158)=1,NOT(ISNUMBER(G158)),G158&lt;&gt;0,F158&lt;&gt;""),"Use hours 0, role blank","OK")))))))))</x:f>
      </x:c>
      <x:c r="L158" s="2" t="str">
        <x:f>IF(COUNTA(B158:H158)=0,"",IF('Rates'!$D$4&lt;&gt;"OK","n.a.",IF(ISNUMBER(C158),IF(AND(C158&gt;='Rates'!$B$4,C158&lt;'Rates'!$C$4),1,0),0)))</x:f>
      </x:c>
      <x:c r="M158" s="2" t="str">
        <x:f>IF(COUNTA(B158:H158)=0,"",IF(D158="",1,IF(COUNTIFS('Rates'!$B$8:$B$17,D158)&lt;&gt;1,1,IF(INDEX('Rates'!$D$8:$D$17,MATCH(D158,'Rates'!$B$8:$B$17,0))&lt;&gt;"OK",1,0))))</x:f>
      </x:c>
    </x:row>
    <x:row r="159" ht="24" customHeight="1">
      <x:c r="A159" s="2"/>
      <x:c r="B159" s="20"/>
      <x:c r="C159" s="40"/>
      <x:c r="D159" s="20"/>
      <x:c r="E159" s="20"/>
      <x:c r="F159" s="20"/>
      <x:c r="G159" s="22"/>
      <x:c r="H159" s="23"/>
      <x:c r="I159" s="25" t="str">
        <x:f>IF(COUNTA(B159:H159)=0,"",IF(E159&lt;&gt;"Hours",0,IF(K159&lt;&gt;"OK","n.a.",INDEX('Rates'!$I$8:$I$15,MATCH(F159,'Rates'!$G$8:$G$15,0)))))</x:f>
      </x:c>
      <x:c r="J159" s="24" t="str">
        <x:f>IF(COUNTA(B159:H159)=0,"",IF(K159&lt;&gt;"OK","n.a.",IF(E159="Hours",G159*I159,0)))</x:f>
      </x:c>
      <x:c r="K159" s="11" t="str">
        <x:f>IF(COUNTA(B159:H159)=0,"",IF(B159="","Missing entry ID",IF(COUNTIFS($B$9:$B$258,B159)&lt;&gt;1,"Duplicate entry ID",IF(OR(COUNTBLANK(C159)=1,NOT(ISNUMBER(C159))),"Invalid date",IF(M159=1,"Unmapped client",IF(AND(E159&lt;&gt;"Invoice",E159&lt;&gt;"Direct expense",E159&lt;&gt;"Hours"),"Invalid entry type",IF(E159="Hours",IF(OR(COUNTBLANK(G159)=1,NOT(ISNUMBER(G159)),G159&lt;0),"Invalid hours",IF(OR(COUNTBLANK(H159)=1,NOT(ISNUMBER(H159)),H159&lt;&gt;0),"Hours amount must be 0",IF(F159="","Missing role ID",IF(COUNTIFS('Rates'!$G$8:$G$15,F159)&lt;&gt;1,"Missing/duplicate role",IF(INDEX('Rates'!$J$8:$J$15,MATCH(F159,'Rates'!$G$8:$G$15,0))&lt;&gt;"OK","Invalid rate mapping","OK"))))),IF(OR(COUNTBLANK(H159)=1,NOT(ISNUMBER(H159))),"Invalid amount",IF(OR(COUNTBLANK(G159)=1,NOT(ISNUMBER(G159)),G159&lt;&gt;0,F159&lt;&gt;""),"Use hours 0, role blank","OK")))))))))</x:f>
      </x:c>
      <x:c r="L159" s="2" t="str">
        <x:f>IF(COUNTA(B159:H159)=0,"",IF('Rates'!$D$4&lt;&gt;"OK","n.a.",IF(ISNUMBER(C159),IF(AND(C159&gt;='Rates'!$B$4,C159&lt;'Rates'!$C$4),1,0),0)))</x:f>
      </x:c>
      <x:c r="M159" s="2" t="str">
        <x:f>IF(COUNTA(B159:H159)=0,"",IF(D159="",1,IF(COUNTIFS('Rates'!$B$8:$B$17,D159)&lt;&gt;1,1,IF(INDEX('Rates'!$D$8:$D$17,MATCH(D159,'Rates'!$B$8:$B$17,0))&lt;&gt;"OK",1,0))))</x:f>
      </x:c>
    </x:row>
    <x:row r="160" ht="24" customHeight="1">
      <x:c r="A160" s="2"/>
      <x:c r="B160" s="20"/>
      <x:c r="C160" s="40"/>
      <x:c r="D160" s="20"/>
      <x:c r="E160" s="20"/>
      <x:c r="F160" s="20"/>
      <x:c r="G160" s="22"/>
      <x:c r="H160" s="23"/>
      <x:c r="I160" s="25" t="str">
        <x:f>IF(COUNTA(B160:H160)=0,"",IF(E160&lt;&gt;"Hours",0,IF(K160&lt;&gt;"OK","n.a.",INDEX('Rates'!$I$8:$I$15,MATCH(F160,'Rates'!$G$8:$G$15,0)))))</x:f>
      </x:c>
      <x:c r="J160" s="24" t="str">
        <x:f>IF(COUNTA(B160:H160)=0,"",IF(K160&lt;&gt;"OK","n.a.",IF(E160="Hours",G160*I160,0)))</x:f>
      </x:c>
      <x:c r="K160" s="11" t="str">
        <x:f>IF(COUNTA(B160:H160)=0,"",IF(B160="","Missing entry ID",IF(COUNTIFS($B$9:$B$258,B160)&lt;&gt;1,"Duplicate entry ID",IF(OR(COUNTBLANK(C160)=1,NOT(ISNUMBER(C160))),"Invalid date",IF(M160=1,"Unmapped client",IF(AND(E160&lt;&gt;"Invoice",E160&lt;&gt;"Direct expense",E160&lt;&gt;"Hours"),"Invalid entry type",IF(E160="Hours",IF(OR(COUNTBLANK(G160)=1,NOT(ISNUMBER(G160)),G160&lt;0),"Invalid hours",IF(OR(COUNTBLANK(H160)=1,NOT(ISNUMBER(H160)),H160&lt;&gt;0),"Hours amount must be 0",IF(F160="","Missing role ID",IF(COUNTIFS('Rates'!$G$8:$G$15,F160)&lt;&gt;1,"Missing/duplicate role",IF(INDEX('Rates'!$J$8:$J$15,MATCH(F160,'Rates'!$G$8:$G$15,0))&lt;&gt;"OK","Invalid rate mapping","OK"))))),IF(OR(COUNTBLANK(H160)=1,NOT(ISNUMBER(H160))),"Invalid amount",IF(OR(COUNTBLANK(G160)=1,NOT(ISNUMBER(G160)),G160&lt;&gt;0,F160&lt;&gt;""),"Use hours 0, role blank","OK")))))))))</x:f>
      </x:c>
      <x:c r="L160" s="2" t="str">
        <x:f>IF(COUNTA(B160:H160)=0,"",IF('Rates'!$D$4&lt;&gt;"OK","n.a.",IF(ISNUMBER(C160),IF(AND(C160&gt;='Rates'!$B$4,C160&lt;'Rates'!$C$4),1,0),0)))</x:f>
      </x:c>
      <x:c r="M160" s="2" t="str">
        <x:f>IF(COUNTA(B160:H160)=0,"",IF(D160="",1,IF(COUNTIFS('Rates'!$B$8:$B$17,D160)&lt;&gt;1,1,IF(INDEX('Rates'!$D$8:$D$17,MATCH(D160,'Rates'!$B$8:$B$17,0))&lt;&gt;"OK",1,0))))</x:f>
      </x:c>
    </x:row>
    <x:row r="161" ht="24" customHeight="1">
      <x:c r="A161" s="2"/>
      <x:c r="B161" s="20"/>
      <x:c r="C161" s="40"/>
      <x:c r="D161" s="20"/>
      <x:c r="E161" s="20"/>
      <x:c r="F161" s="20"/>
      <x:c r="G161" s="22"/>
      <x:c r="H161" s="23"/>
      <x:c r="I161" s="25" t="str">
        <x:f>IF(COUNTA(B161:H161)=0,"",IF(E161&lt;&gt;"Hours",0,IF(K161&lt;&gt;"OK","n.a.",INDEX('Rates'!$I$8:$I$15,MATCH(F161,'Rates'!$G$8:$G$15,0)))))</x:f>
      </x:c>
      <x:c r="J161" s="24" t="str">
        <x:f>IF(COUNTA(B161:H161)=0,"",IF(K161&lt;&gt;"OK","n.a.",IF(E161="Hours",G161*I161,0)))</x:f>
      </x:c>
      <x:c r="K161" s="11" t="str">
        <x:f>IF(COUNTA(B161:H161)=0,"",IF(B161="","Missing entry ID",IF(COUNTIFS($B$9:$B$258,B161)&lt;&gt;1,"Duplicate entry ID",IF(OR(COUNTBLANK(C161)=1,NOT(ISNUMBER(C161))),"Invalid date",IF(M161=1,"Unmapped client",IF(AND(E161&lt;&gt;"Invoice",E161&lt;&gt;"Direct expense",E161&lt;&gt;"Hours"),"Invalid entry type",IF(E161="Hours",IF(OR(COUNTBLANK(G161)=1,NOT(ISNUMBER(G161)),G161&lt;0),"Invalid hours",IF(OR(COUNTBLANK(H161)=1,NOT(ISNUMBER(H161)),H161&lt;&gt;0),"Hours amount must be 0",IF(F161="","Missing role ID",IF(COUNTIFS('Rates'!$G$8:$G$15,F161)&lt;&gt;1,"Missing/duplicate role",IF(INDEX('Rates'!$J$8:$J$15,MATCH(F161,'Rates'!$G$8:$G$15,0))&lt;&gt;"OK","Invalid rate mapping","OK"))))),IF(OR(COUNTBLANK(H161)=1,NOT(ISNUMBER(H161))),"Invalid amount",IF(OR(COUNTBLANK(G161)=1,NOT(ISNUMBER(G161)),G161&lt;&gt;0,F161&lt;&gt;""),"Use hours 0, role blank","OK")))))))))</x:f>
      </x:c>
      <x:c r="L161" s="2" t="str">
        <x:f>IF(COUNTA(B161:H161)=0,"",IF('Rates'!$D$4&lt;&gt;"OK","n.a.",IF(ISNUMBER(C161),IF(AND(C161&gt;='Rates'!$B$4,C161&lt;'Rates'!$C$4),1,0),0)))</x:f>
      </x:c>
      <x:c r="M161" s="2" t="str">
        <x:f>IF(COUNTA(B161:H161)=0,"",IF(D161="",1,IF(COUNTIFS('Rates'!$B$8:$B$17,D161)&lt;&gt;1,1,IF(INDEX('Rates'!$D$8:$D$17,MATCH(D161,'Rates'!$B$8:$B$17,0))&lt;&gt;"OK",1,0))))</x:f>
      </x:c>
    </x:row>
    <x:row r="162" ht="24" customHeight="1">
      <x:c r="A162" s="2"/>
      <x:c r="B162" s="20"/>
      <x:c r="C162" s="40"/>
      <x:c r="D162" s="20"/>
      <x:c r="E162" s="20"/>
      <x:c r="F162" s="20"/>
      <x:c r="G162" s="22"/>
      <x:c r="H162" s="23"/>
      <x:c r="I162" s="25" t="str">
        <x:f>IF(COUNTA(B162:H162)=0,"",IF(E162&lt;&gt;"Hours",0,IF(K162&lt;&gt;"OK","n.a.",INDEX('Rates'!$I$8:$I$15,MATCH(F162,'Rates'!$G$8:$G$15,0)))))</x:f>
      </x:c>
      <x:c r="J162" s="24" t="str">
        <x:f>IF(COUNTA(B162:H162)=0,"",IF(K162&lt;&gt;"OK","n.a.",IF(E162="Hours",G162*I162,0)))</x:f>
      </x:c>
      <x:c r="K162" s="11" t="str">
        <x:f>IF(COUNTA(B162:H162)=0,"",IF(B162="","Missing entry ID",IF(COUNTIFS($B$9:$B$258,B162)&lt;&gt;1,"Duplicate entry ID",IF(OR(COUNTBLANK(C162)=1,NOT(ISNUMBER(C162))),"Invalid date",IF(M162=1,"Unmapped client",IF(AND(E162&lt;&gt;"Invoice",E162&lt;&gt;"Direct expense",E162&lt;&gt;"Hours"),"Invalid entry type",IF(E162="Hours",IF(OR(COUNTBLANK(G162)=1,NOT(ISNUMBER(G162)),G162&lt;0),"Invalid hours",IF(OR(COUNTBLANK(H162)=1,NOT(ISNUMBER(H162)),H162&lt;&gt;0),"Hours amount must be 0",IF(F162="","Missing role ID",IF(COUNTIFS('Rates'!$G$8:$G$15,F162)&lt;&gt;1,"Missing/duplicate role",IF(INDEX('Rates'!$J$8:$J$15,MATCH(F162,'Rates'!$G$8:$G$15,0))&lt;&gt;"OK","Invalid rate mapping","OK"))))),IF(OR(COUNTBLANK(H162)=1,NOT(ISNUMBER(H162))),"Invalid amount",IF(OR(COUNTBLANK(G162)=1,NOT(ISNUMBER(G162)),G162&lt;&gt;0,F162&lt;&gt;""),"Use hours 0, role blank","OK")))))))))</x:f>
      </x:c>
      <x:c r="L162" s="2" t="str">
        <x:f>IF(COUNTA(B162:H162)=0,"",IF('Rates'!$D$4&lt;&gt;"OK","n.a.",IF(ISNUMBER(C162),IF(AND(C162&gt;='Rates'!$B$4,C162&lt;'Rates'!$C$4),1,0),0)))</x:f>
      </x:c>
      <x:c r="M162" s="2" t="str">
        <x:f>IF(COUNTA(B162:H162)=0,"",IF(D162="",1,IF(COUNTIFS('Rates'!$B$8:$B$17,D162)&lt;&gt;1,1,IF(INDEX('Rates'!$D$8:$D$17,MATCH(D162,'Rates'!$B$8:$B$17,0))&lt;&gt;"OK",1,0))))</x:f>
      </x:c>
    </x:row>
    <x:row r="163" ht="24" customHeight="1">
      <x:c r="A163" s="2"/>
      <x:c r="B163" s="20"/>
      <x:c r="C163" s="40"/>
      <x:c r="D163" s="20"/>
      <x:c r="E163" s="20"/>
      <x:c r="F163" s="20"/>
      <x:c r="G163" s="22"/>
      <x:c r="H163" s="23"/>
      <x:c r="I163" s="25" t="str">
        <x:f>IF(COUNTA(B163:H163)=0,"",IF(E163&lt;&gt;"Hours",0,IF(K163&lt;&gt;"OK","n.a.",INDEX('Rates'!$I$8:$I$15,MATCH(F163,'Rates'!$G$8:$G$15,0)))))</x:f>
      </x:c>
      <x:c r="J163" s="24" t="str">
        <x:f>IF(COUNTA(B163:H163)=0,"",IF(K163&lt;&gt;"OK","n.a.",IF(E163="Hours",G163*I163,0)))</x:f>
      </x:c>
      <x:c r="K163" s="11" t="str">
        <x:f>IF(COUNTA(B163:H163)=0,"",IF(B163="","Missing entry ID",IF(COUNTIFS($B$9:$B$258,B163)&lt;&gt;1,"Duplicate entry ID",IF(OR(COUNTBLANK(C163)=1,NOT(ISNUMBER(C163))),"Invalid date",IF(M163=1,"Unmapped client",IF(AND(E163&lt;&gt;"Invoice",E163&lt;&gt;"Direct expense",E163&lt;&gt;"Hours"),"Invalid entry type",IF(E163="Hours",IF(OR(COUNTBLANK(G163)=1,NOT(ISNUMBER(G163)),G163&lt;0),"Invalid hours",IF(OR(COUNTBLANK(H163)=1,NOT(ISNUMBER(H163)),H163&lt;&gt;0),"Hours amount must be 0",IF(F163="","Missing role ID",IF(COUNTIFS('Rates'!$G$8:$G$15,F163)&lt;&gt;1,"Missing/duplicate role",IF(INDEX('Rates'!$J$8:$J$15,MATCH(F163,'Rates'!$G$8:$G$15,0))&lt;&gt;"OK","Invalid rate mapping","OK"))))),IF(OR(COUNTBLANK(H163)=1,NOT(ISNUMBER(H163))),"Invalid amount",IF(OR(COUNTBLANK(G163)=1,NOT(ISNUMBER(G163)),G163&lt;&gt;0,F163&lt;&gt;""),"Use hours 0, role blank","OK")))))))))</x:f>
      </x:c>
      <x:c r="L163" s="2" t="str">
        <x:f>IF(COUNTA(B163:H163)=0,"",IF('Rates'!$D$4&lt;&gt;"OK","n.a.",IF(ISNUMBER(C163),IF(AND(C163&gt;='Rates'!$B$4,C163&lt;'Rates'!$C$4),1,0),0)))</x:f>
      </x:c>
      <x:c r="M163" s="2" t="str">
        <x:f>IF(COUNTA(B163:H163)=0,"",IF(D163="",1,IF(COUNTIFS('Rates'!$B$8:$B$17,D163)&lt;&gt;1,1,IF(INDEX('Rates'!$D$8:$D$17,MATCH(D163,'Rates'!$B$8:$B$17,0))&lt;&gt;"OK",1,0))))</x:f>
      </x:c>
    </x:row>
    <x:row r="164" ht="24" customHeight="1">
      <x:c r="A164" s="2"/>
      <x:c r="B164" s="20"/>
      <x:c r="C164" s="40"/>
      <x:c r="D164" s="20"/>
      <x:c r="E164" s="20"/>
      <x:c r="F164" s="20"/>
      <x:c r="G164" s="22"/>
      <x:c r="H164" s="23"/>
      <x:c r="I164" s="25" t="str">
        <x:f>IF(COUNTA(B164:H164)=0,"",IF(E164&lt;&gt;"Hours",0,IF(K164&lt;&gt;"OK","n.a.",INDEX('Rates'!$I$8:$I$15,MATCH(F164,'Rates'!$G$8:$G$15,0)))))</x:f>
      </x:c>
      <x:c r="J164" s="24" t="str">
        <x:f>IF(COUNTA(B164:H164)=0,"",IF(K164&lt;&gt;"OK","n.a.",IF(E164="Hours",G164*I164,0)))</x:f>
      </x:c>
      <x:c r="K164" s="11" t="str">
        <x:f>IF(COUNTA(B164:H164)=0,"",IF(B164="","Missing entry ID",IF(COUNTIFS($B$9:$B$258,B164)&lt;&gt;1,"Duplicate entry ID",IF(OR(COUNTBLANK(C164)=1,NOT(ISNUMBER(C164))),"Invalid date",IF(M164=1,"Unmapped client",IF(AND(E164&lt;&gt;"Invoice",E164&lt;&gt;"Direct expense",E164&lt;&gt;"Hours"),"Invalid entry type",IF(E164="Hours",IF(OR(COUNTBLANK(G164)=1,NOT(ISNUMBER(G164)),G164&lt;0),"Invalid hours",IF(OR(COUNTBLANK(H164)=1,NOT(ISNUMBER(H164)),H164&lt;&gt;0),"Hours amount must be 0",IF(F164="","Missing role ID",IF(COUNTIFS('Rates'!$G$8:$G$15,F164)&lt;&gt;1,"Missing/duplicate role",IF(INDEX('Rates'!$J$8:$J$15,MATCH(F164,'Rates'!$G$8:$G$15,0))&lt;&gt;"OK","Invalid rate mapping","OK"))))),IF(OR(COUNTBLANK(H164)=1,NOT(ISNUMBER(H164))),"Invalid amount",IF(OR(COUNTBLANK(G164)=1,NOT(ISNUMBER(G164)),G164&lt;&gt;0,F164&lt;&gt;""),"Use hours 0, role blank","OK")))))))))</x:f>
      </x:c>
      <x:c r="L164" s="2" t="str">
        <x:f>IF(COUNTA(B164:H164)=0,"",IF('Rates'!$D$4&lt;&gt;"OK","n.a.",IF(ISNUMBER(C164),IF(AND(C164&gt;='Rates'!$B$4,C164&lt;'Rates'!$C$4),1,0),0)))</x:f>
      </x:c>
      <x:c r="M164" s="2" t="str">
        <x:f>IF(COUNTA(B164:H164)=0,"",IF(D164="",1,IF(COUNTIFS('Rates'!$B$8:$B$17,D164)&lt;&gt;1,1,IF(INDEX('Rates'!$D$8:$D$17,MATCH(D164,'Rates'!$B$8:$B$17,0))&lt;&gt;"OK",1,0))))</x:f>
      </x:c>
    </x:row>
    <x:row r="165" ht="24" customHeight="1">
      <x:c r="A165" s="2"/>
      <x:c r="B165" s="20"/>
      <x:c r="C165" s="40"/>
      <x:c r="D165" s="20"/>
      <x:c r="E165" s="20"/>
      <x:c r="F165" s="20"/>
      <x:c r="G165" s="22"/>
      <x:c r="H165" s="23"/>
      <x:c r="I165" s="25" t="str">
        <x:f>IF(COUNTA(B165:H165)=0,"",IF(E165&lt;&gt;"Hours",0,IF(K165&lt;&gt;"OK","n.a.",INDEX('Rates'!$I$8:$I$15,MATCH(F165,'Rates'!$G$8:$G$15,0)))))</x:f>
      </x:c>
      <x:c r="J165" s="24" t="str">
        <x:f>IF(COUNTA(B165:H165)=0,"",IF(K165&lt;&gt;"OK","n.a.",IF(E165="Hours",G165*I165,0)))</x:f>
      </x:c>
      <x:c r="K165" s="11" t="str">
        <x:f>IF(COUNTA(B165:H165)=0,"",IF(B165="","Missing entry ID",IF(COUNTIFS($B$9:$B$258,B165)&lt;&gt;1,"Duplicate entry ID",IF(OR(COUNTBLANK(C165)=1,NOT(ISNUMBER(C165))),"Invalid date",IF(M165=1,"Unmapped client",IF(AND(E165&lt;&gt;"Invoice",E165&lt;&gt;"Direct expense",E165&lt;&gt;"Hours"),"Invalid entry type",IF(E165="Hours",IF(OR(COUNTBLANK(G165)=1,NOT(ISNUMBER(G165)),G165&lt;0),"Invalid hours",IF(OR(COUNTBLANK(H165)=1,NOT(ISNUMBER(H165)),H165&lt;&gt;0),"Hours amount must be 0",IF(F165="","Missing role ID",IF(COUNTIFS('Rates'!$G$8:$G$15,F165)&lt;&gt;1,"Missing/duplicate role",IF(INDEX('Rates'!$J$8:$J$15,MATCH(F165,'Rates'!$G$8:$G$15,0))&lt;&gt;"OK","Invalid rate mapping","OK"))))),IF(OR(COUNTBLANK(H165)=1,NOT(ISNUMBER(H165))),"Invalid amount",IF(OR(COUNTBLANK(G165)=1,NOT(ISNUMBER(G165)),G165&lt;&gt;0,F165&lt;&gt;""),"Use hours 0, role blank","OK")))))))))</x:f>
      </x:c>
      <x:c r="L165" s="2" t="str">
        <x:f>IF(COUNTA(B165:H165)=0,"",IF('Rates'!$D$4&lt;&gt;"OK","n.a.",IF(ISNUMBER(C165),IF(AND(C165&gt;='Rates'!$B$4,C165&lt;'Rates'!$C$4),1,0),0)))</x:f>
      </x:c>
      <x:c r="M165" s="2" t="str">
        <x:f>IF(COUNTA(B165:H165)=0,"",IF(D165="",1,IF(COUNTIFS('Rates'!$B$8:$B$17,D165)&lt;&gt;1,1,IF(INDEX('Rates'!$D$8:$D$17,MATCH(D165,'Rates'!$B$8:$B$17,0))&lt;&gt;"OK",1,0))))</x:f>
      </x:c>
    </x:row>
    <x:row r="166" ht="24" customHeight="1">
      <x:c r="A166" s="2"/>
      <x:c r="B166" s="20"/>
      <x:c r="C166" s="40"/>
      <x:c r="D166" s="20"/>
      <x:c r="E166" s="20"/>
      <x:c r="F166" s="20"/>
      <x:c r="G166" s="22"/>
      <x:c r="H166" s="23"/>
      <x:c r="I166" s="25" t="str">
        <x:f>IF(COUNTA(B166:H166)=0,"",IF(E166&lt;&gt;"Hours",0,IF(K166&lt;&gt;"OK","n.a.",INDEX('Rates'!$I$8:$I$15,MATCH(F166,'Rates'!$G$8:$G$15,0)))))</x:f>
      </x:c>
      <x:c r="J166" s="24" t="str">
        <x:f>IF(COUNTA(B166:H166)=0,"",IF(K166&lt;&gt;"OK","n.a.",IF(E166="Hours",G166*I166,0)))</x:f>
      </x:c>
      <x:c r="K166" s="11" t="str">
        <x:f>IF(COUNTA(B166:H166)=0,"",IF(B166="","Missing entry ID",IF(COUNTIFS($B$9:$B$258,B166)&lt;&gt;1,"Duplicate entry ID",IF(OR(COUNTBLANK(C166)=1,NOT(ISNUMBER(C166))),"Invalid date",IF(M166=1,"Unmapped client",IF(AND(E166&lt;&gt;"Invoice",E166&lt;&gt;"Direct expense",E166&lt;&gt;"Hours"),"Invalid entry type",IF(E166="Hours",IF(OR(COUNTBLANK(G166)=1,NOT(ISNUMBER(G166)),G166&lt;0),"Invalid hours",IF(OR(COUNTBLANK(H166)=1,NOT(ISNUMBER(H166)),H166&lt;&gt;0),"Hours amount must be 0",IF(F166="","Missing role ID",IF(COUNTIFS('Rates'!$G$8:$G$15,F166)&lt;&gt;1,"Missing/duplicate role",IF(INDEX('Rates'!$J$8:$J$15,MATCH(F166,'Rates'!$G$8:$G$15,0))&lt;&gt;"OK","Invalid rate mapping","OK"))))),IF(OR(COUNTBLANK(H166)=1,NOT(ISNUMBER(H166))),"Invalid amount",IF(OR(COUNTBLANK(G166)=1,NOT(ISNUMBER(G166)),G166&lt;&gt;0,F166&lt;&gt;""),"Use hours 0, role blank","OK")))))))))</x:f>
      </x:c>
      <x:c r="L166" s="2" t="str">
        <x:f>IF(COUNTA(B166:H166)=0,"",IF('Rates'!$D$4&lt;&gt;"OK","n.a.",IF(ISNUMBER(C166),IF(AND(C166&gt;='Rates'!$B$4,C166&lt;'Rates'!$C$4),1,0),0)))</x:f>
      </x:c>
      <x:c r="M166" s="2" t="str">
        <x:f>IF(COUNTA(B166:H166)=0,"",IF(D166="",1,IF(COUNTIFS('Rates'!$B$8:$B$17,D166)&lt;&gt;1,1,IF(INDEX('Rates'!$D$8:$D$17,MATCH(D166,'Rates'!$B$8:$B$17,0))&lt;&gt;"OK",1,0))))</x:f>
      </x:c>
    </x:row>
    <x:row r="167" ht="24" customHeight="1">
      <x:c r="A167" s="2"/>
      <x:c r="B167" s="20"/>
      <x:c r="C167" s="40"/>
      <x:c r="D167" s="20"/>
      <x:c r="E167" s="20"/>
      <x:c r="F167" s="20"/>
      <x:c r="G167" s="22"/>
      <x:c r="H167" s="23"/>
      <x:c r="I167" s="25" t="str">
        <x:f>IF(COUNTA(B167:H167)=0,"",IF(E167&lt;&gt;"Hours",0,IF(K167&lt;&gt;"OK","n.a.",INDEX('Rates'!$I$8:$I$15,MATCH(F167,'Rates'!$G$8:$G$15,0)))))</x:f>
      </x:c>
      <x:c r="J167" s="24" t="str">
        <x:f>IF(COUNTA(B167:H167)=0,"",IF(K167&lt;&gt;"OK","n.a.",IF(E167="Hours",G167*I167,0)))</x:f>
      </x:c>
      <x:c r="K167" s="11" t="str">
        <x:f>IF(COUNTA(B167:H167)=0,"",IF(B167="","Missing entry ID",IF(COUNTIFS($B$9:$B$258,B167)&lt;&gt;1,"Duplicate entry ID",IF(OR(COUNTBLANK(C167)=1,NOT(ISNUMBER(C167))),"Invalid date",IF(M167=1,"Unmapped client",IF(AND(E167&lt;&gt;"Invoice",E167&lt;&gt;"Direct expense",E167&lt;&gt;"Hours"),"Invalid entry type",IF(E167="Hours",IF(OR(COUNTBLANK(G167)=1,NOT(ISNUMBER(G167)),G167&lt;0),"Invalid hours",IF(OR(COUNTBLANK(H167)=1,NOT(ISNUMBER(H167)),H167&lt;&gt;0),"Hours amount must be 0",IF(F167="","Missing role ID",IF(COUNTIFS('Rates'!$G$8:$G$15,F167)&lt;&gt;1,"Missing/duplicate role",IF(INDEX('Rates'!$J$8:$J$15,MATCH(F167,'Rates'!$G$8:$G$15,0))&lt;&gt;"OK","Invalid rate mapping","OK"))))),IF(OR(COUNTBLANK(H167)=1,NOT(ISNUMBER(H167))),"Invalid amount",IF(OR(COUNTBLANK(G167)=1,NOT(ISNUMBER(G167)),G167&lt;&gt;0,F167&lt;&gt;""),"Use hours 0, role blank","OK")))))))))</x:f>
      </x:c>
      <x:c r="L167" s="2" t="str">
        <x:f>IF(COUNTA(B167:H167)=0,"",IF('Rates'!$D$4&lt;&gt;"OK","n.a.",IF(ISNUMBER(C167),IF(AND(C167&gt;='Rates'!$B$4,C167&lt;'Rates'!$C$4),1,0),0)))</x:f>
      </x:c>
      <x:c r="M167" s="2" t="str">
        <x:f>IF(COUNTA(B167:H167)=0,"",IF(D167="",1,IF(COUNTIFS('Rates'!$B$8:$B$17,D167)&lt;&gt;1,1,IF(INDEX('Rates'!$D$8:$D$17,MATCH(D167,'Rates'!$B$8:$B$17,0))&lt;&gt;"OK",1,0))))</x:f>
      </x:c>
    </x:row>
    <x:row r="168" ht="24" customHeight="1">
      <x:c r="A168" s="2"/>
      <x:c r="B168" s="20"/>
      <x:c r="C168" s="40"/>
      <x:c r="D168" s="20"/>
      <x:c r="E168" s="20"/>
      <x:c r="F168" s="20"/>
      <x:c r="G168" s="22"/>
      <x:c r="H168" s="23"/>
      <x:c r="I168" s="25" t="str">
        <x:f>IF(COUNTA(B168:H168)=0,"",IF(E168&lt;&gt;"Hours",0,IF(K168&lt;&gt;"OK","n.a.",INDEX('Rates'!$I$8:$I$15,MATCH(F168,'Rates'!$G$8:$G$15,0)))))</x:f>
      </x:c>
      <x:c r="J168" s="24" t="str">
        <x:f>IF(COUNTA(B168:H168)=0,"",IF(K168&lt;&gt;"OK","n.a.",IF(E168="Hours",G168*I168,0)))</x:f>
      </x:c>
      <x:c r="K168" s="11" t="str">
        <x:f>IF(COUNTA(B168:H168)=0,"",IF(B168="","Missing entry ID",IF(COUNTIFS($B$9:$B$258,B168)&lt;&gt;1,"Duplicate entry ID",IF(OR(COUNTBLANK(C168)=1,NOT(ISNUMBER(C168))),"Invalid date",IF(M168=1,"Unmapped client",IF(AND(E168&lt;&gt;"Invoice",E168&lt;&gt;"Direct expense",E168&lt;&gt;"Hours"),"Invalid entry type",IF(E168="Hours",IF(OR(COUNTBLANK(G168)=1,NOT(ISNUMBER(G168)),G168&lt;0),"Invalid hours",IF(OR(COUNTBLANK(H168)=1,NOT(ISNUMBER(H168)),H168&lt;&gt;0),"Hours amount must be 0",IF(F168="","Missing role ID",IF(COUNTIFS('Rates'!$G$8:$G$15,F168)&lt;&gt;1,"Missing/duplicate role",IF(INDEX('Rates'!$J$8:$J$15,MATCH(F168,'Rates'!$G$8:$G$15,0))&lt;&gt;"OK","Invalid rate mapping","OK"))))),IF(OR(COUNTBLANK(H168)=1,NOT(ISNUMBER(H168))),"Invalid amount",IF(OR(COUNTBLANK(G168)=1,NOT(ISNUMBER(G168)),G168&lt;&gt;0,F168&lt;&gt;""),"Use hours 0, role blank","OK")))))))))</x:f>
      </x:c>
      <x:c r="L168" s="2" t="str">
        <x:f>IF(COUNTA(B168:H168)=0,"",IF('Rates'!$D$4&lt;&gt;"OK","n.a.",IF(ISNUMBER(C168),IF(AND(C168&gt;='Rates'!$B$4,C168&lt;'Rates'!$C$4),1,0),0)))</x:f>
      </x:c>
      <x:c r="M168" s="2" t="str">
        <x:f>IF(COUNTA(B168:H168)=0,"",IF(D168="",1,IF(COUNTIFS('Rates'!$B$8:$B$17,D168)&lt;&gt;1,1,IF(INDEX('Rates'!$D$8:$D$17,MATCH(D168,'Rates'!$B$8:$B$17,0))&lt;&gt;"OK",1,0))))</x:f>
      </x:c>
    </x:row>
    <x:row r="169" ht="24" customHeight="1">
      <x:c r="A169" s="2"/>
      <x:c r="B169" s="20"/>
      <x:c r="C169" s="40"/>
      <x:c r="D169" s="20"/>
      <x:c r="E169" s="20"/>
      <x:c r="F169" s="20"/>
      <x:c r="G169" s="22"/>
      <x:c r="H169" s="23"/>
      <x:c r="I169" s="25" t="str">
        <x:f>IF(COUNTA(B169:H169)=0,"",IF(E169&lt;&gt;"Hours",0,IF(K169&lt;&gt;"OK","n.a.",INDEX('Rates'!$I$8:$I$15,MATCH(F169,'Rates'!$G$8:$G$15,0)))))</x:f>
      </x:c>
      <x:c r="J169" s="24" t="str">
        <x:f>IF(COUNTA(B169:H169)=0,"",IF(K169&lt;&gt;"OK","n.a.",IF(E169="Hours",G169*I169,0)))</x:f>
      </x:c>
      <x:c r="K169" s="11" t="str">
        <x:f>IF(COUNTA(B169:H169)=0,"",IF(B169="","Missing entry ID",IF(COUNTIFS($B$9:$B$258,B169)&lt;&gt;1,"Duplicate entry ID",IF(OR(COUNTBLANK(C169)=1,NOT(ISNUMBER(C169))),"Invalid date",IF(M169=1,"Unmapped client",IF(AND(E169&lt;&gt;"Invoice",E169&lt;&gt;"Direct expense",E169&lt;&gt;"Hours"),"Invalid entry type",IF(E169="Hours",IF(OR(COUNTBLANK(G169)=1,NOT(ISNUMBER(G169)),G169&lt;0),"Invalid hours",IF(OR(COUNTBLANK(H169)=1,NOT(ISNUMBER(H169)),H169&lt;&gt;0),"Hours amount must be 0",IF(F169="","Missing role ID",IF(COUNTIFS('Rates'!$G$8:$G$15,F169)&lt;&gt;1,"Missing/duplicate role",IF(INDEX('Rates'!$J$8:$J$15,MATCH(F169,'Rates'!$G$8:$G$15,0))&lt;&gt;"OK","Invalid rate mapping","OK"))))),IF(OR(COUNTBLANK(H169)=1,NOT(ISNUMBER(H169))),"Invalid amount",IF(OR(COUNTBLANK(G169)=1,NOT(ISNUMBER(G169)),G169&lt;&gt;0,F169&lt;&gt;""),"Use hours 0, role blank","OK")))))))))</x:f>
      </x:c>
      <x:c r="L169" s="2" t="str">
        <x:f>IF(COUNTA(B169:H169)=0,"",IF('Rates'!$D$4&lt;&gt;"OK","n.a.",IF(ISNUMBER(C169),IF(AND(C169&gt;='Rates'!$B$4,C169&lt;'Rates'!$C$4),1,0),0)))</x:f>
      </x:c>
      <x:c r="M169" s="2" t="str">
        <x:f>IF(COUNTA(B169:H169)=0,"",IF(D169="",1,IF(COUNTIFS('Rates'!$B$8:$B$17,D169)&lt;&gt;1,1,IF(INDEX('Rates'!$D$8:$D$17,MATCH(D169,'Rates'!$B$8:$B$17,0))&lt;&gt;"OK",1,0))))</x:f>
      </x:c>
    </x:row>
    <x:row r="170" ht="24" customHeight="1">
      <x:c r="A170" s="2"/>
      <x:c r="B170" s="20"/>
      <x:c r="C170" s="40"/>
      <x:c r="D170" s="20"/>
      <x:c r="E170" s="20"/>
      <x:c r="F170" s="20"/>
      <x:c r="G170" s="22"/>
      <x:c r="H170" s="23"/>
      <x:c r="I170" s="25" t="str">
        <x:f>IF(COUNTA(B170:H170)=0,"",IF(E170&lt;&gt;"Hours",0,IF(K170&lt;&gt;"OK","n.a.",INDEX('Rates'!$I$8:$I$15,MATCH(F170,'Rates'!$G$8:$G$15,0)))))</x:f>
      </x:c>
      <x:c r="J170" s="24" t="str">
        <x:f>IF(COUNTA(B170:H170)=0,"",IF(K170&lt;&gt;"OK","n.a.",IF(E170="Hours",G170*I170,0)))</x:f>
      </x:c>
      <x:c r="K170" s="11" t="str">
        <x:f>IF(COUNTA(B170:H170)=0,"",IF(B170="","Missing entry ID",IF(COUNTIFS($B$9:$B$258,B170)&lt;&gt;1,"Duplicate entry ID",IF(OR(COUNTBLANK(C170)=1,NOT(ISNUMBER(C170))),"Invalid date",IF(M170=1,"Unmapped client",IF(AND(E170&lt;&gt;"Invoice",E170&lt;&gt;"Direct expense",E170&lt;&gt;"Hours"),"Invalid entry type",IF(E170="Hours",IF(OR(COUNTBLANK(G170)=1,NOT(ISNUMBER(G170)),G170&lt;0),"Invalid hours",IF(OR(COUNTBLANK(H170)=1,NOT(ISNUMBER(H170)),H170&lt;&gt;0),"Hours amount must be 0",IF(F170="","Missing role ID",IF(COUNTIFS('Rates'!$G$8:$G$15,F170)&lt;&gt;1,"Missing/duplicate role",IF(INDEX('Rates'!$J$8:$J$15,MATCH(F170,'Rates'!$G$8:$G$15,0))&lt;&gt;"OK","Invalid rate mapping","OK"))))),IF(OR(COUNTBLANK(H170)=1,NOT(ISNUMBER(H170))),"Invalid amount",IF(OR(COUNTBLANK(G170)=1,NOT(ISNUMBER(G170)),G170&lt;&gt;0,F170&lt;&gt;""),"Use hours 0, role blank","OK")))))))))</x:f>
      </x:c>
      <x:c r="L170" s="2" t="str">
        <x:f>IF(COUNTA(B170:H170)=0,"",IF('Rates'!$D$4&lt;&gt;"OK","n.a.",IF(ISNUMBER(C170),IF(AND(C170&gt;='Rates'!$B$4,C170&lt;'Rates'!$C$4),1,0),0)))</x:f>
      </x:c>
      <x:c r="M170" s="2" t="str">
        <x:f>IF(COUNTA(B170:H170)=0,"",IF(D170="",1,IF(COUNTIFS('Rates'!$B$8:$B$17,D170)&lt;&gt;1,1,IF(INDEX('Rates'!$D$8:$D$17,MATCH(D170,'Rates'!$B$8:$B$17,0))&lt;&gt;"OK",1,0))))</x:f>
      </x:c>
    </x:row>
    <x:row r="171" ht="24" customHeight="1">
      <x:c r="A171" s="2"/>
      <x:c r="B171" s="20"/>
      <x:c r="C171" s="40"/>
      <x:c r="D171" s="20"/>
      <x:c r="E171" s="20"/>
      <x:c r="F171" s="20"/>
      <x:c r="G171" s="22"/>
      <x:c r="H171" s="23"/>
      <x:c r="I171" s="25" t="str">
        <x:f>IF(COUNTA(B171:H171)=0,"",IF(E171&lt;&gt;"Hours",0,IF(K171&lt;&gt;"OK","n.a.",INDEX('Rates'!$I$8:$I$15,MATCH(F171,'Rates'!$G$8:$G$15,0)))))</x:f>
      </x:c>
      <x:c r="J171" s="24" t="str">
        <x:f>IF(COUNTA(B171:H171)=0,"",IF(K171&lt;&gt;"OK","n.a.",IF(E171="Hours",G171*I171,0)))</x:f>
      </x:c>
      <x:c r="K171" s="11" t="str">
        <x:f>IF(COUNTA(B171:H171)=0,"",IF(B171="","Missing entry ID",IF(COUNTIFS($B$9:$B$258,B171)&lt;&gt;1,"Duplicate entry ID",IF(OR(COUNTBLANK(C171)=1,NOT(ISNUMBER(C171))),"Invalid date",IF(M171=1,"Unmapped client",IF(AND(E171&lt;&gt;"Invoice",E171&lt;&gt;"Direct expense",E171&lt;&gt;"Hours"),"Invalid entry type",IF(E171="Hours",IF(OR(COUNTBLANK(G171)=1,NOT(ISNUMBER(G171)),G171&lt;0),"Invalid hours",IF(OR(COUNTBLANK(H171)=1,NOT(ISNUMBER(H171)),H171&lt;&gt;0),"Hours amount must be 0",IF(F171="","Missing role ID",IF(COUNTIFS('Rates'!$G$8:$G$15,F171)&lt;&gt;1,"Missing/duplicate role",IF(INDEX('Rates'!$J$8:$J$15,MATCH(F171,'Rates'!$G$8:$G$15,0))&lt;&gt;"OK","Invalid rate mapping","OK"))))),IF(OR(COUNTBLANK(H171)=1,NOT(ISNUMBER(H171))),"Invalid amount",IF(OR(COUNTBLANK(G171)=1,NOT(ISNUMBER(G171)),G171&lt;&gt;0,F171&lt;&gt;""),"Use hours 0, role blank","OK")))))))))</x:f>
      </x:c>
      <x:c r="L171" s="2" t="str">
        <x:f>IF(COUNTA(B171:H171)=0,"",IF('Rates'!$D$4&lt;&gt;"OK","n.a.",IF(ISNUMBER(C171),IF(AND(C171&gt;='Rates'!$B$4,C171&lt;'Rates'!$C$4),1,0),0)))</x:f>
      </x:c>
      <x:c r="M171" s="2" t="str">
        <x:f>IF(COUNTA(B171:H171)=0,"",IF(D171="",1,IF(COUNTIFS('Rates'!$B$8:$B$17,D171)&lt;&gt;1,1,IF(INDEX('Rates'!$D$8:$D$17,MATCH(D171,'Rates'!$B$8:$B$17,0))&lt;&gt;"OK",1,0))))</x:f>
      </x:c>
    </x:row>
    <x:row r="172" ht="24" customHeight="1">
      <x:c r="A172" s="2"/>
      <x:c r="B172" s="20"/>
      <x:c r="C172" s="40"/>
      <x:c r="D172" s="20"/>
      <x:c r="E172" s="20"/>
      <x:c r="F172" s="20"/>
      <x:c r="G172" s="22"/>
      <x:c r="H172" s="23"/>
      <x:c r="I172" s="25" t="str">
        <x:f>IF(COUNTA(B172:H172)=0,"",IF(E172&lt;&gt;"Hours",0,IF(K172&lt;&gt;"OK","n.a.",INDEX('Rates'!$I$8:$I$15,MATCH(F172,'Rates'!$G$8:$G$15,0)))))</x:f>
      </x:c>
      <x:c r="J172" s="24" t="str">
        <x:f>IF(COUNTA(B172:H172)=0,"",IF(K172&lt;&gt;"OK","n.a.",IF(E172="Hours",G172*I172,0)))</x:f>
      </x:c>
      <x:c r="K172" s="11" t="str">
        <x:f>IF(COUNTA(B172:H172)=0,"",IF(B172="","Missing entry ID",IF(COUNTIFS($B$9:$B$258,B172)&lt;&gt;1,"Duplicate entry ID",IF(OR(COUNTBLANK(C172)=1,NOT(ISNUMBER(C172))),"Invalid date",IF(M172=1,"Unmapped client",IF(AND(E172&lt;&gt;"Invoice",E172&lt;&gt;"Direct expense",E172&lt;&gt;"Hours"),"Invalid entry type",IF(E172="Hours",IF(OR(COUNTBLANK(G172)=1,NOT(ISNUMBER(G172)),G172&lt;0),"Invalid hours",IF(OR(COUNTBLANK(H172)=1,NOT(ISNUMBER(H172)),H172&lt;&gt;0),"Hours amount must be 0",IF(F172="","Missing role ID",IF(COUNTIFS('Rates'!$G$8:$G$15,F172)&lt;&gt;1,"Missing/duplicate role",IF(INDEX('Rates'!$J$8:$J$15,MATCH(F172,'Rates'!$G$8:$G$15,0))&lt;&gt;"OK","Invalid rate mapping","OK"))))),IF(OR(COUNTBLANK(H172)=1,NOT(ISNUMBER(H172))),"Invalid amount",IF(OR(COUNTBLANK(G172)=1,NOT(ISNUMBER(G172)),G172&lt;&gt;0,F172&lt;&gt;""),"Use hours 0, role blank","OK")))))))))</x:f>
      </x:c>
      <x:c r="L172" s="2" t="str">
        <x:f>IF(COUNTA(B172:H172)=0,"",IF('Rates'!$D$4&lt;&gt;"OK","n.a.",IF(ISNUMBER(C172),IF(AND(C172&gt;='Rates'!$B$4,C172&lt;'Rates'!$C$4),1,0),0)))</x:f>
      </x:c>
      <x:c r="M172" s="2" t="str">
        <x:f>IF(COUNTA(B172:H172)=0,"",IF(D172="",1,IF(COUNTIFS('Rates'!$B$8:$B$17,D172)&lt;&gt;1,1,IF(INDEX('Rates'!$D$8:$D$17,MATCH(D172,'Rates'!$B$8:$B$17,0))&lt;&gt;"OK",1,0))))</x:f>
      </x:c>
    </x:row>
    <x:row r="173" ht="24" customHeight="1">
      <x:c r="A173" s="2"/>
      <x:c r="B173" s="20"/>
      <x:c r="C173" s="40"/>
      <x:c r="D173" s="20"/>
      <x:c r="E173" s="20"/>
      <x:c r="F173" s="20"/>
      <x:c r="G173" s="22"/>
      <x:c r="H173" s="23"/>
      <x:c r="I173" s="25" t="str">
        <x:f>IF(COUNTA(B173:H173)=0,"",IF(E173&lt;&gt;"Hours",0,IF(K173&lt;&gt;"OK","n.a.",INDEX('Rates'!$I$8:$I$15,MATCH(F173,'Rates'!$G$8:$G$15,0)))))</x:f>
      </x:c>
      <x:c r="J173" s="24" t="str">
        <x:f>IF(COUNTA(B173:H173)=0,"",IF(K173&lt;&gt;"OK","n.a.",IF(E173="Hours",G173*I173,0)))</x:f>
      </x:c>
      <x:c r="K173" s="11" t="str">
        <x:f>IF(COUNTA(B173:H173)=0,"",IF(B173="","Missing entry ID",IF(COUNTIFS($B$9:$B$258,B173)&lt;&gt;1,"Duplicate entry ID",IF(OR(COUNTBLANK(C173)=1,NOT(ISNUMBER(C173))),"Invalid date",IF(M173=1,"Unmapped client",IF(AND(E173&lt;&gt;"Invoice",E173&lt;&gt;"Direct expense",E173&lt;&gt;"Hours"),"Invalid entry type",IF(E173="Hours",IF(OR(COUNTBLANK(G173)=1,NOT(ISNUMBER(G173)),G173&lt;0),"Invalid hours",IF(OR(COUNTBLANK(H173)=1,NOT(ISNUMBER(H173)),H173&lt;&gt;0),"Hours amount must be 0",IF(F173="","Missing role ID",IF(COUNTIFS('Rates'!$G$8:$G$15,F173)&lt;&gt;1,"Missing/duplicate role",IF(INDEX('Rates'!$J$8:$J$15,MATCH(F173,'Rates'!$G$8:$G$15,0))&lt;&gt;"OK","Invalid rate mapping","OK"))))),IF(OR(COUNTBLANK(H173)=1,NOT(ISNUMBER(H173))),"Invalid amount",IF(OR(COUNTBLANK(G173)=1,NOT(ISNUMBER(G173)),G173&lt;&gt;0,F173&lt;&gt;""),"Use hours 0, role blank","OK")))))))))</x:f>
      </x:c>
      <x:c r="L173" s="2" t="str">
        <x:f>IF(COUNTA(B173:H173)=0,"",IF('Rates'!$D$4&lt;&gt;"OK","n.a.",IF(ISNUMBER(C173),IF(AND(C173&gt;='Rates'!$B$4,C173&lt;'Rates'!$C$4),1,0),0)))</x:f>
      </x:c>
      <x:c r="M173" s="2" t="str">
        <x:f>IF(COUNTA(B173:H173)=0,"",IF(D173="",1,IF(COUNTIFS('Rates'!$B$8:$B$17,D173)&lt;&gt;1,1,IF(INDEX('Rates'!$D$8:$D$17,MATCH(D173,'Rates'!$B$8:$B$17,0))&lt;&gt;"OK",1,0))))</x:f>
      </x:c>
    </x:row>
    <x:row r="174" ht="24" customHeight="1">
      <x:c r="A174" s="2"/>
      <x:c r="B174" s="20"/>
      <x:c r="C174" s="40"/>
      <x:c r="D174" s="20"/>
      <x:c r="E174" s="20"/>
      <x:c r="F174" s="20"/>
      <x:c r="G174" s="22"/>
      <x:c r="H174" s="23"/>
      <x:c r="I174" s="25" t="str">
        <x:f>IF(COUNTA(B174:H174)=0,"",IF(E174&lt;&gt;"Hours",0,IF(K174&lt;&gt;"OK","n.a.",INDEX('Rates'!$I$8:$I$15,MATCH(F174,'Rates'!$G$8:$G$15,0)))))</x:f>
      </x:c>
      <x:c r="J174" s="24" t="str">
        <x:f>IF(COUNTA(B174:H174)=0,"",IF(K174&lt;&gt;"OK","n.a.",IF(E174="Hours",G174*I174,0)))</x:f>
      </x:c>
      <x:c r="K174" s="11" t="str">
        <x:f>IF(COUNTA(B174:H174)=0,"",IF(B174="","Missing entry ID",IF(COUNTIFS($B$9:$B$258,B174)&lt;&gt;1,"Duplicate entry ID",IF(OR(COUNTBLANK(C174)=1,NOT(ISNUMBER(C174))),"Invalid date",IF(M174=1,"Unmapped client",IF(AND(E174&lt;&gt;"Invoice",E174&lt;&gt;"Direct expense",E174&lt;&gt;"Hours"),"Invalid entry type",IF(E174="Hours",IF(OR(COUNTBLANK(G174)=1,NOT(ISNUMBER(G174)),G174&lt;0),"Invalid hours",IF(OR(COUNTBLANK(H174)=1,NOT(ISNUMBER(H174)),H174&lt;&gt;0),"Hours amount must be 0",IF(F174="","Missing role ID",IF(COUNTIFS('Rates'!$G$8:$G$15,F174)&lt;&gt;1,"Missing/duplicate role",IF(INDEX('Rates'!$J$8:$J$15,MATCH(F174,'Rates'!$G$8:$G$15,0))&lt;&gt;"OK","Invalid rate mapping","OK"))))),IF(OR(COUNTBLANK(H174)=1,NOT(ISNUMBER(H174))),"Invalid amount",IF(OR(COUNTBLANK(G174)=1,NOT(ISNUMBER(G174)),G174&lt;&gt;0,F174&lt;&gt;""),"Use hours 0, role blank","OK")))))))))</x:f>
      </x:c>
      <x:c r="L174" s="2" t="str">
        <x:f>IF(COUNTA(B174:H174)=0,"",IF('Rates'!$D$4&lt;&gt;"OK","n.a.",IF(ISNUMBER(C174),IF(AND(C174&gt;='Rates'!$B$4,C174&lt;'Rates'!$C$4),1,0),0)))</x:f>
      </x:c>
      <x:c r="M174" s="2" t="str">
        <x:f>IF(COUNTA(B174:H174)=0,"",IF(D174="",1,IF(COUNTIFS('Rates'!$B$8:$B$17,D174)&lt;&gt;1,1,IF(INDEX('Rates'!$D$8:$D$17,MATCH(D174,'Rates'!$B$8:$B$17,0))&lt;&gt;"OK",1,0))))</x:f>
      </x:c>
    </x:row>
    <x:row r="175" ht="24" customHeight="1">
      <x:c r="A175" s="2"/>
      <x:c r="B175" s="20"/>
      <x:c r="C175" s="40"/>
      <x:c r="D175" s="20"/>
      <x:c r="E175" s="20"/>
      <x:c r="F175" s="20"/>
      <x:c r="G175" s="22"/>
      <x:c r="H175" s="23"/>
      <x:c r="I175" s="25" t="str">
        <x:f>IF(COUNTA(B175:H175)=0,"",IF(E175&lt;&gt;"Hours",0,IF(K175&lt;&gt;"OK","n.a.",INDEX('Rates'!$I$8:$I$15,MATCH(F175,'Rates'!$G$8:$G$15,0)))))</x:f>
      </x:c>
      <x:c r="J175" s="24" t="str">
        <x:f>IF(COUNTA(B175:H175)=0,"",IF(K175&lt;&gt;"OK","n.a.",IF(E175="Hours",G175*I175,0)))</x:f>
      </x:c>
      <x:c r="K175" s="11" t="str">
        <x:f>IF(COUNTA(B175:H175)=0,"",IF(B175="","Missing entry ID",IF(COUNTIFS($B$9:$B$258,B175)&lt;&gt;1,"Duplicate entry ID",IF(OR(COUNTBLANK(C175)=1,NOT(ISNUMBER(C175))),"Invalid date",IF(M175=1,"Unmapped client",IF(AND(E175&lt;&gt;"Invoice",E175&lt;&gt;"Direct expense",E175&lt;&gt;"Hours"),"Invalid entry type",IF(E175="Hours",IF(OR(COUNTBLANK(G175)=1,NOT(ISNUMBER(G175)),G175&lt;0),"Invalid hours",IF(OR(COUNTBLANK(H175)=1,NOT(ISNUMBER(H175)),H175&lt;&gt;0),"Hours amount must be 0",IF(F175="","Missing role ID",IF(COUNTIFS('Rates'!$G$8:$G$15,F175)&lt;&gt;1,"Missing/duplicate role",IF(INDEX('Rates'!$J$8:$J$15,MATCH(F175,'Rates'!$G$8:$G$15,0))&lt;&gt;"OK","Invalid rate mapping","OK"))))),IF(OR(COUNTBLANK(H175)=1,NOT(ISNUMBER(H175))),"Invalid amount",IF(OR(COUNTBLANK(G175)=1,NOT(ISNUMBER(G175)),G175&lt;&gt;0,F175&lt;&gt;""),"Use hours 0, role blank","OK")))))))))</x:f>
      </x:c>
      <x:c r="L175" s="2" t="str">
        <x:f>IF(COUNTA(B175:H175)=0,"",IF('Rates'!$D$4&lt;&gt;"OK","n.a.",IF(ISNUMBER(C175),IF(AND(C175&gt;='Rates'!$B$4,C175&lt;'Rates'!$C$4),1,0),0)))</x:f>
      </x:c>
      <x:c r="M175" s="2" t="str">
        <x:f>IF(COUNTA(B175:H175)=0,"",IF(D175="",1,IF(COUNTIFS('Rates'!$B$8:$B$17,D175)&lt;&gt;1,1,IF(INDEX('Rates'!$D$8:$D$17,MATCH(D175,'Rates'!$B$8:$B$17,0))&lt;&gt;"OK",1,0))))</x:f>
      </x:c>
    </x:row>
    <x:row r="176" ht="24" customHeight="1">
      <x:c r="A176" s="2"/>
      <x:c r="B176" s="20"/>
      <x:c r="C176" s="40"/>
      <x:c r="D176" s="20"/>
      <x:c r="E176" s="20"/>
      <x:c r="F176" s="20"/>
      <x:c r="G176" s="22"/>
      <x:c r="H176" s="23"/>
      <x:c r="I176" s="25" t="str">
        <x:f>IF(COUNTA(B176:H176)=0,"",IF(E176&lt;&gt;"Hours",0,IF(K176&lt;&gt;"OK","n.a.",INDEX('Rates'!$I$8:$I$15,MATCH(F176,'Rates'!$G$8:$G$15,0)))))</x:f>
      </x:c>
      <x:c r="J176" s="24" t="str">
        <x:f>IF(COUNTA(B176:H176)=0,"",IF(K176&lt;&gt;"OK","n.a.",IF(E176="Hours",G176*I176,0)))</x:f>
      </x:c>
      <x:c r="K176" s="11" t="str">
        <x:f>IF(COUNTA(B176:H176)=0,"",IF(B176="","Missing entry ID",IF(COUNTIFS($B$9:$B$258,B176)&lt;&gt;1,"Duplicate entry ID",IF(OR(COUNTBLANK(C176)=1,NOT(ISNUMBER(C176))),"Invalid date",IF(M176=1,"Unmapped client",IF(AND(E176&lt;&gt;"Invoice",E176&lt;&gt;"Direct expense",E176&lt;&gt;"Hours"),"Invalid entry type",IF(E176="Hours",IF(OR(COUNTBLANK(G176)=1,NOT(ISNUMBER(G176)),G176&lt;0),"Invalid hours",IF(OR(COUNTBLANK(H176)=1,NOT(ISNUMBER(H176)),H176&lt;&gt;0),"Hours amount must be 0",IF(F176="","Missing role ID",IF(COUNTIFS('Rates'!$G$8:$G$15,F176)&lt;&gt;1,"Missing/duplicate role",IF(INDEX('Rates'!$J$8:$J$15,MATCH(F176,'Rates'!$G$8:$G$15,0))&lt;&gt;"OK","Invalid rate mapping","OK"))))),IF(OR(COUNTBLANK(H176)=1,NOT(ISNUMBER(H176))),"Invalid amount",IF(OR(COUNTBLANK(G176)=1,NOT(ISNUMBER(G176)),G176&lt;&gt;0,F176&lt;&gt;""),"Use hours 0, role blank","OK")))))))))</x:f>
      </x:c>
      <x:c r="L176" s="2" t="str">
        <x:f>IF(COUNTA(B176:H176)=0,"",IF('Rates'!$D$4&lt;&gt;"OK","n.a.",IF(ISNUMBER(C176),IF(AND(C176&gt;='Rates'!$B$4,C176&lt;'Rates'!$C$4),1,0),0)))</x:f>
      </x:c>
      <x:c r="M176" s="2" t="str">
        <x:f>IF(COUNTA(B176:H176)=0,"",IF(D176="",1,IF(COUNTIFS('Rates'!$B$8:$B$17,D176)&lt;&gt;1,1,IF(INDEX('Rates'!$D$8:$D$17,MATCH(D176,'Rates'!$B$8:$B$17,0))&lt;&gt;"OK",1,0))))</x:f>
      </x:c>
    </x:row>
    <x:row r="177" ht="24" customHeight="1">
      <x:c r="A177" s="2"/>
      <x:c r="B177" s="20"/>
      <x:c r="C177" s="40"/>
      <x:c r="D177" s="20"/>
      <x:c r="E177" s="20"/>
      <x:c r="F177" s="20"/>
      <x:c r="G177" s="22"/>
      <x:c r="H177" s="23"/>
      <x:c r="I177" s="25" t="str">
        <x:f>IF(COUNTA(B177:H177)=0,"",IF(E177&lt;&gt;"Hours",0,IF(K177&lt;&gt;"OK","n.a.",INDEX('Rates'!$I$8:$I$15,MATCH(F177,'Rates'!$G$8:$G$15,0)))))</x:f>
      </x:c>
      <x:c r="J177" s="24" t="str">
        <x:f>IF(COUNTA(B177:H177)=0,"",IF(K177&lt;&gt;"OK","n.a.",IF(E177="Hours",G177*I177,0)))</x:f>
      </x:c>
      <x:c r="K177" s="11" t="str">
        <x:f>IF(COUNTA(B177:H177)=0,"",IF(B177="","Missing entry ID",IF(COUNTIFS($B$9:$B$258,B177)&lt;&gt;1,"Duplicate entry ID",IF(OR(COUNTBLANK(C177)=1,NOT(ISNUMBER(C177))),"Invalid date",IF(M177=1,"Unmapped client",IF(AND(E177&lt;&gt;"Invoice",E177&lt;&gt;"Direct expense",E177&lt;&gt;"Hours"),"Invalid entry type",IF(E177="Hours",IF(OR(COUNTBLANK(G177)=1,NOT(ISNUMBER(G177)),G177&lt;0),"Invalid hours",IF(OR(COUNTBLANK(H177)=1,NOT(ISNUMBER(H177)),H177&lt;&gt;0),"Hours amount must be 0",IF(F177="","Missing role ID",IF(COUNTIFS('Rates'!$G$8:$G$15,F177)&lt;&gt;1,"Missing/duplicate role",IF(INDEX('Rates'!$J$8:$J$15,MATCH(F177,'Rates'!$G$8:$G$15,0))&lt;&gt;"OK","Invalid rate mapping","OK"))))),IF(OR(COUNTBLANK(H177)=1,NOT(ISNUMBER(H177))),"Invalid amount",IF(OR(COUNTBLANK(G177)=1,NOT(ISNUMBER(G177)),G177&lt;&gt;0,F177&lt;&gt;""),"Use hours 0, role blank","OK")))))))))</x:f>
      </x:c>
      <x:c r="L177" s="2" t="str">
        <x:f>IF(COUNTA(B177:H177)=0,"",IF('Rates'!$D$4&lt;&gt;"OK","n.a.",IF(ISNUMBER(C177),IF(AND(C177&gt;='Rates'!$B$4,C177&lt;'Rates'!$C$4),1,0),0)))</x:f>
      </x:c>
      <x:c r="M177" s="2" t="str">
        <x:f>IF(COUNTA(B177:H177)=0,"",IF(D177="",1,IF(COUNTIFS('Rates'!$B$8:$B$17,D177)&lt;&gt;1,1,IF(INDEX('Rates'!$D$8:$D$17,MATCH(D177,'Rates'!$B$8:$B$17,0))&lt;&gt;"OK",1,0))))</x:f>
      </x:c>
    </x:row>
    <x:row r="178" ht="24" customHeight="1">
      <x:c r="A178" s="2"/>
      <x:c r="B178" s="20"/>
      <x:c r="C178" s="40"/>
      <x:c r="D178" s="20"/>
      <x:c r="E178" s="20"/>
      <x:c r="F178" s="20"/>
      <x:c r="G178" s="22"/>
      <x:c r="H178" s="23"/>
      <x:c r="I178" s="25" t="str">
        <x:f>IF(COUNTA(B178:H178)=0,"",IF(E178&lt;&gt;"Hours",0,IF(K178&lt;&gt;"OK","n.a.",INDEX('Rates'!$I$8:$I$15,MATCH(F178,'Rates'!$G$8:$G$15,0)))))</x:f>
      </x:c>
      <x:c r="J178" s="24" t="str">
        <x:f>IF(COUNTA(B178:H178)=0,"",IF(K178&lt;&gt;"OK","n.a.",IF(E178="Hours",G178*I178,0)))</x:f>
      </x:c>
      <x:c r="K178" s="11" t="str">
        <x:f>IF(COUNTA(B178:H178)=0,"",IF(B178="","Missing entry ID",IF(COUNTIFS($B$9:$B$258,B178)&lt;&gt;1,"Duplicate entry ID",IF(OR(COUNTBLANK(C178)=1,NOT(ISNUMBER(C178))),"Invalid date",IF(M178=1,"Unmapped client",IF(AND(E178&lt;&gt;"Invoice",E178&lt;&gt;"Direct expense",E178&lt;&gt;"Hours"),"Invalid entry type",IF(E178="Hours",IF(OR(COUNTBLANK(G178)=1,NOT(ISNUMBER(G178)),G178&lt;0),"Invalid hours",IF(OR(COUNTBLANK(H178)=1,NOT(ISNUMBER(H178)),H178&lt;&gt;0),"Hours amount must be 0",IF(F178="","Missing role ID",IF(COUNTIFS('Rates'!$G$8:$G$15,F178)&lt;&gt;1,"Missing/duplicate role",IF(INDEX('Rates'!$J$8:$J$15,MATCH(F178,'Rates'!$G$8:$G$15,0))&lt;&gt;"OK","Invalid rate mapping","OK"))))),IF(OR(COUNTBLANK(H178)=1,NOT(ISNUMBER(H178))),"Invalid amount",IF(OR(COUNTBLANK(G178)=1,NOT(ISNUMBER(G178)),G178&lt;&gt;0,F178&lt;&gt;""),"Use hours 0, role blank","OK")))))))))</x:f>
      </x:c>
      <x:c r="L178" s="2" t="str">
        <x:f>IF(COUNTA(B178:H178)=0,"",IF('Rates'!$D$4&lt;&gt;"OK","n.a.",IF(ISNUMBER(C178),IF(AND(C178&gt;='Rates'!$B$4,C178&lt;'Rates'!$C$4),1,0),0)))</x:f>
      </x:c>
      <x:c r="M178" s="2" t="str">
        <x:f>IF(COUNTA(B178:H178)=0,"",IF(D178="",1,IF(COUNTIFS('Rates'!$B$8:$B$17,D178)&lt;&gt;1,1,IF(INDEX('Rates'!$D$8:$D$17,MATCH(D178,'Rates'!$B$8:$B$17,0))&lt;&gt;"OK",1,0))))</x:f>
      </x:c>
    </x:row>
    <x:row r="179" ht="24" customHeight="1">
      <x:c r="A179" s="2"/>
      <x:c r="B179" s="20"/>
      <x:c r="C179" s="40"/>
      <x:c r="D179" s="20"/>
      <x:c r="E179" s="20"/>
      <x:c r="F179" s="20"/>
      <x:c r="G179" s="22"/>
      <x:c r="H179" s="23"/>
      <x:c r="I179" s="25" t="str">
        <x:f>IF(COUNTA(B179:H179)=0,"",IF(E179&lt;&gt;"Hours",0,IF(K179&lt;&gt;"OK","n.a.",INDEX('Rates'!$I$8:$I$15,MATCH(F179,'Rates'!$G$8:$G$15,0)))))</x:f>
      </x:c>
      <x:c r="J179" s="24" t="str">
        <x:f>IF(COUNTA(B179:H179)=0,"",IF(K179&lt;&gt;"OK","n.a.",IF(E179="Hours",G179*I179,0)))</x:f>
      </x:c>
      <x:c r="K179" s="11" t="str">
        <x:f>IF(COUNTA(B179:H179)=0,"",IF(B179="","Missing entry ID",IF(COUNTIFS($B$9:$B$258,B179)&lt;&gt;1,"Duplicate entry ID",IF(OR(COUNTBLANK(C179)=1,NOT(ISNUMBER(C179))),"Invalid date",IF(M179=1,"Unmapped client",IF(AND(E179&lt;&gt;"Invoice",E179&lt;&gt;"Direct expense",E179&lt;&gt;"Hours"),"Invalid entry type",IF(E179="Hours",IF(OR(COUNTBLANK(G179)=1,NOT(ISNUMBER(G179)),G179&lt;0),"Invalid hours",IF(OR(COUNTBLANK(H179)=1,NOT(ISNUMBER(H179)),H179&lt;&gt;0),"Hours amount must be 0",IF(F179="","Missing role ID",IF(COUNTIFS('Rates'!$G$8:$G$15,F179)&lt;&gt;1,"Missing/duplicate role",IF(INDEX('Rates'!$J$8:$J$15,MATCH(F179,'Rates'!$G$8:$G$15,0))&lt;&gt;"OK","Invalid rate mapping","OK"))))),IF(OR(COUNTBLANK(H179)=1,NOT(ISNUMBER(H179))),"Invalid amount",IF(OR(COUNTBLANK(G179)=1,NOT(ISNUMBER(G179)),G179&lt;&gt;0,F179&lt;&gt;""),"Use hours 0, role blank","OK")))))))))</x:f>
      </x:c>
      <x:c r="L179" s="2" t="str">
        <x:f>IF(COUNTA(B179:H179)=0,"",IF('Rates'!$D$4&lt;&gt;"OK","n.a.",IF(ISNUMBER(C179),IF(AND(C179&gt;='Rates'!$B$4,C179&lt;'Rates'!$C$4),1,0),0)))</x:f>
      </x:c>
      <x:c r="M179" s="2" t="str">
        <x:f>IF(COUNTA(B179:H179)=0,"",IF(D179="",1,IF(COUNTIFS('Rates'!$B$8:$B$17,D179)&lt;&gt;1,1,IF(INDEX('Rates'!$D$8:$D$17,MATCH(D179,'Rates'!$B$8:$B$17,0))&lt;&gt;"OK",1,0))))</x:f>
      </x:c>
    </x:row>
    <x:row r="180" ht="24" customHeight="1">
      <x:c r="A180" s="2"/>
      <x:c r="B180" s="20"/>
      <x:c r="C180" s="40"/>
      <x:c r="D180" s="20"/>
      <x:c r="E180" s="20"/>
      <x:c r="F180" s="20"/>
      <x:c r="G180" s="22"/>
      <x:c r="H180" s="23"/>
      <x:c r="I180" s="25" t="str">
        <x:f>IF(COUNTA(B180:H180)=0,"",IF(E180&lt;&gt;"Hours",0,IF(K180&lt;&gt;"OK","n.a.",INDEX('Rates'!$I$8:$I$15,MATCH(F180,'Rates'!$G$8:$G$15,0)))))</x:f>
      </x:c>
      <x:c r="J180" s="24" t="str">
        <x:f>IF(COUNTA(B180:H180)=0,"",IF(K180&lt;&gt;"OK","n.a.",IF(E180="Hours",G180*I180,0)))</x:f>
      </x:c>
      <x:c r="K180" s="11" t="str">
        <x:f>IF(COUNTA(B180:H180)=0,"",IF(B180="","Missing entry ID",IF(COUNTIFS($B$9:$B$258,B180)&lt;&gt;1,"Duplicate entry ID",IF(OR(COUNTBLANK(C180)=1,NOT(ISNUMBER(C180))),"Invalid date",IF(M180=1,"Unmapped client",IF(AND(E180&lt;&gt;"Invoice",E180&lt;&gt;"Direct expense",E180&lt;&gt;"Hours"),"Invalid entry type",IF(E180="Hours",IF(OR(COUNTBLANK(G180)=1,NOT(ISNUMBER(G180)),G180&lt;0),"Invalid hours",IF(OR(COUNTBLANK(H180)=1,NOT(ISNUMBER(H180)),H180&lt;&gt;0),"Hours amount must be 0",IF(F180="","Missing role ID",IF(COUNTIFS('Rates'!$G$8:$G$15,F180)&lt;&gt;1,"Missing/duplicate role",IF(INDEX('Rates'!$J$8:$J$15,MATCH(F180,'Rates'!$G$8:$G$15,0))&lt;&gt;"OK","Invalid rate mapping","OK"))))),IF(OR(COUNTBLANK(H180)=1,NOT(ISNUMBER(H180))),"Invalid amount",IF(OR(COUNTBLANK(G180)=1,NOT(ISNUMBER(G180)),G180&lt;&gt;0,F180&lt;&gt;""),"Use hours 0, role blank","OK")))))))))</x:f>
      </x:c>
      <x:c r="L180" s="2" t="str">
        <x:f>IF(COUNTA(B180:H180)=0,"",IF('Rates'!$D$4&lt;&gt;"OK","n.a.",IF(ISNUMBER(C180),IF(AND(C180&gt;='Rates'!$B$4,C180&lt;'Rates'!$C$4),1,0),0)))</x:f>
      </x:c>
      <x:c r="M180" s="2" t="str">
        <x:f>IF(COUNTA(B180:H180)=0,"",IF(D180="",1,IF(COUNTIFS('Rates'!$B$8:$B$17,D180)&lt;&gt;1,1,IF(INDEX('Rates'!$D$8:$D$17,MATCH(D180,'Rates'!$B$8:$B$17,0))&lt;&gt;"OK",1,0))))</x:f>
      </x:c>
    </x:row>
    <x:row r="181" ht="24" customHeight="1">
      <x:c r="A181" s="2"/>
      <x:c r="B181" s="20"/>
      <x:c r="C181" s="40"/>
      <x:c r="D181" s="20"/>
      <x:c r="E181" s="20"/>
      <x:c r="F181" s="20"/>
      <x:c r="G181" s="22"/>
      <x:c r="H181" s="23"/>
      <x:c r="I181" s="25" t="str">
        <x:f>IF(COUNTA(B181:H181)=0,"",IF(E181&lt;&gt;"Hours",0,IF(K181&lt;&gt;"OK","n.a.",INDEX('Rates'!$I$8:$I$15,MATCH(F181,'Rates'!$G$8:$G$15,0)))))</x:f>
      </x:c>
      <x:c r="J181" s="24" t="str">
        <x:f>IF(COUNTA(B181:H181)=0,"",IF(K181&lt;&gt;"OK","n.a.",IF(E181="Hours",G181*I181,0)))</x:f>
      </x:c>
      <x:c r="K181" s="11" t="str">
        <x:f>IF(COUNTA(B181:H181)=0,"",IF(B181="","Missing entry ID",IF(COUNTIFS($B$9:$B$258,B181)&lt;&gt;1,"Duplicate entry ID",IF(OR(COUNTBLANK(C181)=1,NOT(ISNUMBER(C181))),"Invalid date",IF(M181=1,"Unmapped client",IF(AND(E181&lt;&gt;"Invoice",E181&lt;&gt;"Direct expense",E181&lt;&gt;"Hours"),"Invalid entry type",IF(E181="Hours",IF(OR(COUNTBLANK(G181)=1,NOT(ISNUMBER(G181)),G181&lt;0),"Invalid hours",IF(OR(COUNTBLANK(H181)=1,NOT(ISNUMBER(H181)),H181&lt;&gt;0),"Hours amount must be 0",IF(F181="","Missing role ID",IF(COUNTIFS('Rates'!$G$8:$G$15,F181)&lt;&gt;1,"Missing/duplicate role",IF(INDEX('Rates'!$J$8:$J$15,MATCH(F181,'Rates'!$G$8:$G$15,0))&lt;&gt;"OK","Invalid rate mapping","OK"))))),IF(OR(COUNTBLANK(H181)=1,NOT(ISNUMBER(H181))),"Invalid amount",IF(OR(COUNTBLANK(G181)=1,NOT(ISNUMBER(G181)),G181&lt;&gt;0,F181&lt;&gt;""),"Use hours 0, role blank","OK")))))))))</x:f>
      </x:c>
      <x:c r="L181" s="2" t="str">
        <x:f>IF(COUNTA(B181:H181)=0,"",IF('Rates'!$D$4&lt;&gt;"OK","n.a.",IF(ISNUMBER(C181),IF(AND(C181&gt;='Rates'!$B$4,C181&lt;'Rates'!$C$4),1,0),0)))</x:f>
      </x:c>
      <x:c r="M181" s="2" t="str">
        <x:f>IF(COUNTA(B181:H181)=0,"",IF(D181="",1,IF(COUNTIFS('Rates'!$B$8:$B$17,D181)&lt;&gt;1,1,IF(INDEX('Rates'!$D$8:$D$17,MATCH(D181,'Rates'!$B$8:$B$17,0))&lt;&gt;"OK",1,0))))</x:f>
      </x:c>
    </x:row>
    <x:row r="182" ht="24" customHeight="1">
      <x:c r="A182" s="2"/>
      <x:c r="B182" s="20"/>
      <x:c r="C182" s="40"/>
      <x:c r="D182" s="20"/>
      <x:c r="E182" s="20"/>
      <x:c r="F182" s="20"/>
      <x:c r="G182" s="22"/>
      <x:c r="H182" s="23"/>
      <x:c r="I182" s="25" t="str">
        <x:f>IF(COUNTA(B182:H182)=0,"",IF(E182&lt;&gt;"Hours",0,IF(K182&lt;&gt;"OK","n.a.",INDEX('Rates'!$I$8:$I$15,MATCH(F182,'Rates'!$G$8:$G$15,0)))))</x:f>
      </x:c>
      <x:c r="J182" s="24" t="str">
        <x:f>IF(COUNTA(B182:H182)=0,"",IF(K182&lt;&gt;"OK","n.a.",IF(E182="Hours",G182*I182,0)))</x:f>
      </x:c>
      <x:c r="K182" s="11" t="str">
        <x:f>IF(COUNTA(B182:H182)=0,"",IF(B182="","Missing entry ID",IF(COUNTIFS($B$9:$B$258,B182)&lt;&gt;1,"Duplicate entry ID",IF(OR(COUNTBLANK(C182)=1,NOT(ISNUMBER(C182))),"Invalid date",IF(M182=1,"Unmapped client",IF(AND(E182&lt;&gt;"Invoice",E182&lt;&gt;"Direct expense",E182&lt;&gt;"Hours"),"Invalid entry type",IF(E182="Hours",IF(OR(COUNTBLANK(G182)=1,NOT(ISNUMBER(G182)),G182&lt;0),"Invalid hours",IF(OR(COUNTBLANK(H182)=1,NOT(ISNUMBER(H182)),H182&lt;&gt;0),"Hours amount must be 0",IF(F182="","Missing role ID",IF(COUNTIFS('Rates'!$G$8:$G$15,F182)&lt;&gt;1,"Missing/duplicate role",IF(INDEX('Rates'!$J$8:$J$15,MATCH(F182,'Rates'!$G$8:$G$15,0))&lt;&gt;"OK","Invalid rate mapping","OK"))))),IF(OR(COUNTBLANK(H182)=1,NOT(ISNUMBER(H182))),"Invalid amount",IF(OR(COUNTBLANK(G182)=1,NOT(ISNUMBER(G182)),G182&lt;&gt;0,F182&lt;&gt;""),"Use hours 0, role blank","OK")))))))))</x:f>
      </x:c>
      <x:c r="L182" s="2" t="str">
        <x:f>IF(COUNTA(B182:H182)=0,"",IF('Rates'!$D$4&lt;&gt;"OK","n.a.",IF(ISNUMBER(C182),IF(AND(C182&gt;='Rates'!$B$4,C182&lt;'Rates'!$C$4),1,0),0)))</x:f>
      </x:c>
      <x:c r="M182" s="2" t="str">
        <x:f>IF(COUNTA(B182:H182)=0,"",IF(D182="",1,IF(COUNTIFS('Rates'!$B$8:$B$17,D182)&lt;&gt;1,1,IF(INDEX('Rates'!$D$8:$D$17,MATCH(D182,'Rates'!$B$8:$B$17,0))&lt;&gt;"OK",1,0))))</x:f>
      </x:c>
    </x:row>
    <x:row r="183" ht="24" customHeight="1">
      <x:c r="A183" s="2"/>
      <x:c r="B183" s="20"/>
      <x:c r="C183" s="40"/>
      <x:c r="D183" s="20"/>
      <x:c r="E183" s="20"/>
      <x:c r="F183" s="20"/>
      <x:c r="G183" s="22"/>
      <x:c r="H183" s="23"/>
      <x:c r="I183" s="25" t="str">
        <x:f>IF(COUNTA(B183:H183)=0,"",IF(E183&lt;&gt;"Hours",0,IF(K183&lt;&gt;"OK","n.a.",INDEX('Rates'!$I$8:$I$15,MATCH(F183,'Rates'!$G$8:$G$15,0)))))</x:f>
      </x:c>
      <x:c r="J183" s="24" t="str">
        <x:f>IF(COUNTA(B183:H183)=0,"",IF(K183&lt;&gt;"OK","n.a.",IF(E183="Hours",G183*I183,0)))</x:f>
      </x:c>
      <x:c r="K183" s="11" t="str">
        <x:f>IF(COUNTA(B183:H183)=0,"",IF(B183="","Missing entry ID",IF(COUNTIFS($B$9:$B$258,B183)&lt;&gt;1,"Duplicate entry ID",IF(OR(COUNTBLANK(C183)=1,NOT(ISNUMBER(C183))),"Invalid date",IF(M183=1,"Unmapped client",IF(AND(E183&lt;&gt;"Invoice",E183&lt;&gt;"Direct expense",E183&lt;&gt;"Hours"),"Invalid entry type",IF(E183="Hours",IF(OR(COUNTBLANK(G183)=1,NOT(ISNUMBER(G183)),G183&lt;0),"Invalid hours",IF(OR(COUNTBLANK(H183)=1,NOT(ISNUMBER(H183)),H183&lt;&gt;0),"Hours amount must be 0",IF(F183="","Missing role ID",IF(COUNTIFS('Rates'!$G$8:$G$15,F183)&lt;&gt;1,"Missing/duplicate role",IF(INDEX('Rates'!$J$8:$J$15,MATCH(F183,'Rates'!$G$8:$G$15,0))&lt;&gt;"OK","Invalid rate mapping","OK"))))),IF(OR(COUNTBLANK(H183)=1,NOT(ISNUMBER(H183))),"Invalid amount",IF(OR(COUNTBLANK(G183)=1,NOT(ISNUMBER(G183)),G183&lt;&gt;0,F183&lt;&gt;""),"Use hours 0, role blank","OK")))))))))</x:f>
      </x:c>
      <x:c r="L183" s="2" t="str">
        <x:f>IF(COUNTA(B183:H183)=0,"",IF('Rates'!$D$4&lt;&gt;"OK","n.a.",IF(ISNUMBER(C183),IF(AND(C183&gt;='Rates'!$B$4,C183&lt;'Rates'!$C$4),1,0),0)))</x:f>
      </x:c>
      <x:c r="M183" s="2" t="str">
        <x:f>IF(COUNTA(B183:H183)=0,"",IF(D183="",1,IF(COUNTIFS('Rates'!$B$8:$B$17,D183)&lt;&gt;1,1,IF(INDEX('Rates'!$D$8:$D$17,MATCH(D183,'Rates'!$B$8:$B$17,0))&lt;&gt;"OK",1,0))))</x:f>
      </x:c>
    </x:row>
    <x:row r="184" ht="24" customHeight="1">
      <x:c r="A184" s="2"/>
      <x:c r="B184" s="20"/>
      <x:c r="C184" s="40"/>
      <x:c r="D184" s="20"/>
      <x:c r="E184" s="20"/>
      <x:c r="F184" s="20"/>
      <x:c r="G184" s="22"/>
      <x:c r="H184" s="23"/>
      <x:c r="I184" s="25" t="str">
        <x:f>IF(COUNTA(B184:H184)=0,"",IF(E184&lt;&gt;"Hours",0,IF(K184&lt;&gt;"OK","n.a.",INDEX('Rates'!$I$8:$I$15,MATCH(F184,'Rates'!$G$8:$G$15,0)))))</x:f>
      </x:c>
      <x:c r="J184" s="24" t="str">
        <x:f>IF(COUNTA(B184:H184)=0,"",IF(K184&lt;&gt;"OK","n.a.",IF(E184="Hours",G184*I184,0)))</x:f>
      </x:c>
      <x:c r="K184" s="11" t="str">
        <x:f>IF(COUNTA(B184:H184)=0,"",IF(B184="","Missing entry ID",IF(COUNTIFS($B$9:$B$258,B184)&lt;&gt;1,"Duplicate entry ID",IF(OR(COUNTBLANK(C184)=1,NOT(ISNUMBER(C184))),"Invalid date",IF(M184=1,"Unmapped client",IF(AND(E184&lt;&gt;"Invoice",E184&lt;&gt;"Direct expense",E184&lt;&gt;"Hours"),"Invalid entry type",IF(E184="Hours",IF(OR(COUNTBLANK(G184)=1,NOT(ISNUMBER(G184)),G184&lt;0),"Invalid hours",IF(OR(COUNTBLANK(H184)=1,NOT(ISNUMBER(H184)),H184&lt;&gt;0),"Hours amount must be 0",IF(F184="","Missing role ID",IF(COUNTIFS('Rates'!$G$8:$G$15,F184)&lt;&gt;1,"Missing/duplicate role",IF(INDEX('Rates'!$J$8:$J$15,MATCH(F184,'Rates'!$G$8:$G$15,0))&lt;&gt;"OK","Invalid rate mapping","OK"))))),IF(OR(COUNTBLANK(H184)=1,NOT(ISNUMBER(H184))),"Invalid amount",IF(OR(COUNTBLANK(G184)=1,NOT(ISNUMBER(G184)),G184&lt;&gt;0,F184&lt;&gt;""),"Use hours 0, role blank","OK")))))))))</x:f>
      </x:c>
      <x:c r="L184" s="2" t="str">
        <x:f>IF(COUNTA(B184:H184)=0,"",IF('Rates'!$D$4&lt;&gt;"OK","n.a.",IF(ISNUMBER(C184),IF(AND(C184&gt;='Rates'!$B$4,C184&lt;'Rates'!$C$4),1,0),0)))</x:f>
      </x:c>
      <x:c r="M184" s="2" t="str">
        <x:f>IF(COUNTA(B184:H184)=0,"",IF(D184="",1,IF(COUNTIFS('Rates'!$B$8:$B$17,D184)&lt;&gt;1,1,IF(INDEX('Rates'!$D$8:$D$17,MATCH(D184,'Rates'!$B$8:$B$17,0))&lt;&gt;"OK",1,0))))</x:f>
      </x:c>
    </x:row>
    <x:row r="185" ht="24" customHeight="1">
      <x:c r="A185" s="2"/>
      <x:c r="B185" s="20"/>
      <x:c r="C185" s="40"/>
      <x:c r="D185" s="20"/>
      <x:c r="E185" s="20"/>
      <x:c r="F185" s="20"/>
      <x:c r="G185" s="22"/>
      <x:c r="H185" s="23"/>
      <x:c r="I185" s="25" t="str">
        <x:f>IF(COUNTA(B185:H185)=0,"",IF(E185&lt;&gt;"Hours",0,IF(K185&lt;&gt;"OK","n.a.",INDEX('Rates'!$I$8:$I$15,MATCH(F185,'Rates'!$G$8:$G$15,0)))))</x:f>
      </x:c>
      <x:c r="J185" s="24" t="str">
        <x:f>IF(COUNTA(B185:H185)=0,"",IF(K185&lt;&gt;"OK","n.a.",IF(E185="Hours",G185*I185,0)))</x:f>
      </x:c>
      <x:c r="K185" s="11" t="str">
        <x:f>IF(COUNTA(B185:H185)=0,"",IF(B185="","Missing entry ID",IF(COUNTIFS($B$9:$B$258,B185)&lt;&gt;1,"Duplicate entry ID",IF(OR(COUNTBLANK(C185)=1,NOT(ISNUMBER(C185))),"Invalid date",IF(M185=1,"Unmapped client",IF(AND(E185&lt;&gt;"Invoice",E185&lt;&gt;"Direct expense",E185&lt;&gt;"Hours"),"Invalid entry type",IF(E185="Hours",IF(OR(COUNTBLANK(G185)=1,NOT(ISNUMBER(G185)),G185&lt;0),"Invalid hours",IF(OR(COUNTBLANK(H185)=1,NOT(ISNUMBER(H185)),H185&lt;&gt;0),"Hours amount must be 0",IF(F185="","Missing role ID",IF(COUNTIFS('Rates'!$G$8:$G$15,F185)&lt;&gt;1,"Missing/duplicate role",IF(INDEX('Rates'!$J$8:$J$15,MATCH(F185,'Rates'!$G$8:$G$15,0))&lt;&gt;"OK","Invalid rate mapping","OK"))))),IF(OR(COUNTBLANK(H185)=1,NOT(ISNUMBER(H185))),"Invalid amount",IF(OR(COUNTBLANK(G185)=1,NOT(ISNUMBER(G185)),G185&lt;&gt;0,F185&lt;&gt;""),"Use hours 0, role blank","OK")))))))))</x:f>
      </x:c>
      <x:c r="L185" s="2" t="str">
        <x:f>IF(COUNTA(B185:H185)=0,"",IF('Rates'!$D$4&lt;&gt;"OK","n.a.",IF(ISNUMBER(C185),IF(AND(C185&gt;='Rates'!$B$4,C185&lt;'Rates'!$C$4),1,0),0)))</x:f>
      </x:c>
      <x:c r="M185" s="2" t="str">
        <x:f>IF(COUNTA(B185:H185)=0,"",IF(D185="",1,IF(COUNTIFS('Rates'!$B$8:$B$17,D185)&lt;&gt;1,1,IF(INDEX('Rates'!$D$8:$D$17,MATCH(D185,'Rates'!$B$8:$B$17,0))&lt;&gt;"OK",1,0))))</x:f>
      </x:c>
    </x:row>
    <x:row r="186" ht="24" customHeight="1">
      <x:c r="A186" s="2"/>
      <x:c r="B186" s="20"/>
      <x:c r="C186" s="40"/>
      <x:c r="D186" s="20"/>
      <x:c r="E186" s="20"/>
      <x:c r="F186" s="20"/>
      <x:c r="G186" s="22"/>
      <x:c r="H186" s="23"/>
      <x:c r="I186" s="25" t="str">
        <x:f>IF(COUNTA(B186:H186)=0,"",IF(E186&lt;&gt;"Hours",0,IF(K186&lt;&gt;"OK","n.a.",INDEX('Rates'!$I$8:$I$15,MATCH(F186,'Rates'!$G$8:$G$15,0)))))</x:f>
      </x:c>
      <x:c r="J186" s="24" t="str">
        <x:f>IF(COUNTA(B186:H186)=0,"",IF(K186&lt;&gt;"OK","n.a.",IF(E186="Hours",G186*I186,0)))</x:f>
      </x:c>
      <x:c r="K186" s="11" t="str">
        <x:f>IF(COUNTA(B186:H186)=0,"",IF(B186="","Missing entry ID",IF(COUNTIFS($B$9:$B$258,B186)&lt;&gt;1,"Duplicate entry ID",IF(OR(COUNTBLANK(C186)=1,NOT(ISNUMBER(C186))),"Invalid date",IF(M186=1,"Unmapped client",IF(AND(E186&lt;&gt;"Invoice",E186&lt;&gt;"Direct expense",E186&lt;&gt;"Hours"),"Invalid entry type",IF(E186="Hours",IF(OR(COUNTBLANK(G186)=1,NOT(ISNUMBER(G186)),G186&lt;0),"Invalid hours",IF(OR(COUNTBLANK(H186)=1,NOT(ISNUMBER(H186)),H186&lt;&gt;0),"Hours amount must be 0",IF(F186="","Missing role ID",IF(COUNTIFS('Rates'!$G$8:$G$15,F186)&lt;&gt;1,"Missing/duplicate role",IF(INDEX('Rates'!$J$8:$J$15,MATCH(F186,'Rates'!$G$8:$G$15,0))&lt;&gt;"OK","Invalid rate mapping","OK"))))),IF(OR(COUNTBLANK(H186)=1,NOT(ISNUMBER(H186))),"Invalid amount",IF(OR(COUNTBLANK(G186)=1,NOT(ISNUMBER(G186)),G186&lt;&gt;0,F186&lt;&gt;""),"Use hours 0, role blank","OK")))))))))</x:f>
      </x:c>
      <x:c r="L186" s="2" t="str">
        <x:f>IF(COUNTA(B186:H186)=0,"",IF('Rates'!$D$4&lt;&gt;"OK","n.a.",IF(ISNUMBER(C186),IF(AND(C186&gt;='Rates'!$B$4,C186&lt;'Rates'!$C$4),1,0),0)))</x:f>
      </x:c>
      <x:c r="M186" s="2" t="str">
        <x:f>IF(COUNTA(B186:H186)=0,"",IF(D186="",1,IF(COUNTIFS('Rates'!$B$8:$B$17,D186)&lt;&gt;1,1,IF(INDEX('Rates'!$D$8:$D$17,MATCH(D186,'Rates'!$B$8:$B$17,0))&lt;&gt;"OK",1,0))))</x:f>
      </x:c>
    </x:row>
    <x:row r="187" ht="24" customHeight="1">
      <x:c r="A187" s="2"/>
      <x:c r="B187" s="20"/>
      <x:c r="C187" s="40"/>
      <x:c r="D187" s="20"/>
      <x:c r="E187" s="20"/>
      <x:c r="F187" s="20"/>
      <x:c r="G187" s="22"/>
      <x:c r="H187" s="23"/>
      <x:c r="I187" s="25" t="str">
        <x:f>IF(COUNTA(B187:H187)=0,"",IF(E187&lt;&gt;"Hours",0,IF(K187&lt;&gt;"OK","n.a.",INDEX('Rates'!$I$8:$I$15,MATCH(F187,'Rates'!$G$8:$G$15,0)))))</x:f>
      </x:c>
      <x:c r="J187" s="24" t="str">
        <x:f>IF(COUNTA(B187:H187)=0,"",IF(K187&lt;&gt;"OK","n.a.",IF(E187="Hours",G187*I187,0)))</x:f>
      </x:c>
      <x:c r="K187" s="11" t="str">
        <x:f>IF(COUNTA(B187:H187)=0,"",IF(B187="","Missing entry ID",IF(COUNTIFS($B$9:$B$258,B187)&lt;&gt;1,"Duplicate entry ID",IF(OR(COUNTBLANK(C187)=1,NOT(ISNUMBER(C187))),"Invalid date",IF(M187=1,"Unmapped client",IF(AND(E187&lt;&gt;"Invoice",E187&lt;&gt;"Direct expense",E187&lt;&gt;"Hours"),"Invalid entry type",IF(E187="Hours",IF(OR(COUNTBLANK(G187)=1,NOT(ISNUMBER(G187)),G187&lt;0),"Invalid hours",IF(OR(COUNTBLANK(H187)=1,NOT(ISNUMBER(H187)),H187&lt;&gt;0),"Hours amount must be 0",IF(F187="","Missing role ID",IF(COUNTIFS('Rates'!$G$8:$G$15,F187)&lt;&gt;1,"Missing/duplicate role",IF(INDEX('Rates'!$J$8:$J$15,MATCH(F187,'Rates'!$G$8:$G$15,0))&lt;&gt;"OK","Invalid rate mapping","OK"))))),IF(OR(COUNTBLANK(H187)=1,NOT(ISNUMBER(H187))),"Invalid amount",IF(OR(COUNTBLANK(G187)=1,NOT(ISNUMBER(G187)),G187&lt;&gt;0,F187&lt;&gt;""),"Use hours 0, role blank","OK")))))))))</x:f>
      </x:c>
      <x:c r="L187" s="2" t="str">
        <x:f>IF(COUNTA(B187:H187)=0,"",IF('Rates'!$D$4&lt;&gt;"OK","n.a.",IF(ISNUMBER(C187),IF(AND(C187&gt;='Rates'!$B$4,C187&lt;'Rates'!$C$4),1,0),0)))</x:f>
      </x:c>
      <x:c r="M187" s="2" t="str">
        <x:f>IF(COUNTA(B187:H187)=0,"",IF(D187="",1,IF(COUNTIFS('Rates'!$B$8:$B$17,D187)&lt;&gt;1,1,IF(INDEX('Rates'!$D$8:$D$17,MATCH(D187,'Rates'!$B$8:$B$17,0))&lt;&gt;"OK",1,0))))</x:f>
      </x:c>
    </x:row>
    <x:row r="188" ht="24" customHeight="1">
      <x:c r="A188" s="2"/>
      <x:c r="B188" s="20"/>
      <x:c r="C188" s="40"/>
      <x:c r="D188" s="20"/>
      <x:c r="E188" s="20"/>
      <x:c r="F188" s="20"/>
      <x:c r="G188" s="22"/>
      <x:c r="H188" s="23"/>
      <x:c r="I188" s="25" t="str">
        <x:f>IF(COUNTA(B188:H188)=0,"",IF(E188&lt;&gt;"Hours",0,IF(K188&lt;&gt;"OK","n.a.",INDEX('Rates'!$I$8:$I$15,MATCH(F188,'Rates'!$G$8:$G$15,0)))))</x:f>
      </x:c>
      <x:c r="J188" s="24" t="str">
        <x:f>IF(COUNTA(B188:H188)=0,"",IF(K188&lt;&gt;"OK","n.a.",IF(E188="Hours",G188*I188,0)))</x:f>
      </x:c>
      <x:c r="K188" s="11" t="str">
        <x:f>IF(COUNTA(B188:H188)=0,"",IF(B188="","Missing entry ID",IF(COUNTIFS($B$9:$B$258,B188)&lt;&gt;1,"Duplicate entry ID",IF(OR(COUNTBLANK(C188)=1,NOT(ISNUMBER(C188))),"Invalid date",IF(M188=1,"Unmapped client",IF(AND(E188&lt;&gt;"Invoice",E188&lt;&gt;"Direct expense",E188&lt;&gt;"Hours"),"Invalid entry type",IF(E188="Hours",IF(OR(COUNTBLANK(G188)=1,NOT(ISNUMBER(G188)),G188&lt;0),"Invalid hours",IF(OR(COUNTBLANK(H188)=1,NOT(ISNUMBER(H188)),H188&lt;&gt;0),"Hours amount must be 0",IF(F188="","Missing role ID",IF(COUNTIFS('Rates'!$G$8:$G$15,F188)&lt;&gt;1,"Missing/duplicate role",IF(INDEX('Rates'!$J$8:$J$15,MATCH(F188,'Rates'!$G$8:$G$15,0))&lt;&gt;"OK","Invalid rate mapping","OK"))))),IF(OR(COUNTBLANK(H188)=1,NOT(ISNUMBER(H188))),"Invalid amount",IF(OR(COUNTBLANK(G188)=1,NOT(ISNUMBER(G188)),G188&lt;&gt;0,F188&lt;&gt;""),"Use hours 0, role blank","OK")))))))))</x:f>
      </x:c>
      <x:c r="L188" s="2" t="str">
        <x:f>IF(COUNTA(B188:H188)=0,"",IF('Rates'!$D$4&lt;&gt;"OK","n.a.",IF(ISNUMBER(C188),IF(AND(C188&gt;='Rates'!$B$4,C188&lt;'Rates'!$C$4),1,0),0)))</x:f>
      </x:c>
      <x:c r="M188" s="2" t="str">
        <x:f>IF(COUNTA(B188:H188)=0,"",IF(D188="",1,IF(COUNTIFS('Rates'!$B$8:$B$17,D188)&lt;&gt;1,1,IF(INDEX('Rates'!$D$8:$D$17,MATCH(D188,'Rates'!$B$8:$B$17,0))&lt;&gt;"OK",1,0))))</x:f>
      </x:c>
    </x:row>
    <x:row r="189" ht="24" customHeight="1">
      <x:c r="A189" s="2"/>
      <x:c r="B189" s="20"/>
      <x:c r="C189" s="40"/>
      <x:c r="D189" s="20"/>
      <x:c r="E189" s="20"/>
      <x:c r="F189" s="20"/>
      <x:c r="G189" s="22"/>
      <x:c r="H189" s="23"/>
      <x:c r="I189" s="25" t="str">
        <x:f>IF(COUNTA(B189:H189)=0,"",IF(E189&lt;&gt;"Hours",0,IF(K189&lt;&gt;"OK","n.a.",INDEX('Rates'!$I$8:$I$15,MATCH(F189,'Rates'!$G$8:$G$15,0)))))</x:f>
      </x:c>
      <x:c r="J189" s="24" t="str">
        <x:f>IF(COUNTA(B189:H189)=0,"",IF(K189&lt;&gt;"OK","n.a.",IF(E189="Hours",G189*I189,0)))</x:f>
      </x:c>
      <x:c r="K189" s="11" t="str">
        <x:f>IF(COUNTA(B189:H189)=0,"",IF(B189="","Missing entry ID",IF(COUNTIFS($B$9:$B$258,B189)&lt;&gt;1,"Duplicate entry ID",IF(OR(COUNTBLANK(C189)=1,NOT(ISNUMBER(C189))),"Invalid date",IF(M189=1,"Unmapped client",IF(AND(E189&lt;&gt;"Invoice",E189&lt;&gt;"Direct expense",E189&lt;&gt;"Hours"),"Invalid entry type",IF(E189="Hours",IF(OR(COUNTBLANK(G189)=1,NOT(ISNUMBER(G189)),G189&lt;0),"Invalid hours",IF(OR(COUNTBLANK(H189)=1,NOT(ISNUMBER(H189)),H189&lt;&gt;0),"Hours amount must be 0",IF(F189="","Missing role ID",IF(COUNTIFS('Rates'!$G$8:$G$15,F189)&lt;&gt;1,"Missing/duplicate role",IF(INDEX('Rates'!$J$8:$J$15,MATCH(F189,'Rates'!$G$8:$G$15,0))&lt;&gt;"OK","Invalid rate mapping","OK"))))),IF(OR(COUNTBLANK(H189)=1,NOT(ISNUMBER(H189))),"Invalid amount",IF(OR(COUNTBLANK(G189)=1,NOT(ISNUMBER(G189)),G189&lt;&gt;0,F189&lt;&gt;""),"Use hours 0, role blank","OK")))))))))</x:f>
      </x:c>
      <x:c r="L189" s="2" t="str">
        <x:f>IF(COUNTA(B189:H189)=0,"",IF('Rates'!$D$4&lt;&gt;"OK","n.a.",IF(ISNUMBER(C189),IF(AND(C189&gt;='Rates'!$B$4,C189&lt;'Rates'!$C$4),1,0),0)))</x:f>
      </x:c>
      <x:c r="M189" s="2" t="str">
        <x:f>IF(COUNTA(B189:H189)=0,"",IF(D189="",1,IF(COUNTIFS('Rates'!$B$8:$B$17,D189)&lt;&gt;1,1,IF(INDEX('Rates'!$D$8:$D$17,MATCH(D189,'Rates'!$B$8:$B$17,0))&lt;&gt;"OK",1,0))))</x:f>
      </x:c>
    </x:row>
    <x:row r="190" ht="24" customHeight="1">
      <x:c r="A190" s="2"/>
      <x:c r="B190" s="20"/>
      <x:c r="C190" s="40"/>
      <x:c r="D190" s="20"/>
      <x:c r="E190" s="20"/>
      <x:c r="F190" s="20"/>
      <x:c r="G190" s="22"/>
      <x:c r="H190" s="23"/>
      <x:c r="I190" s="25" t="str">
        <x:f>IF(COUNTA(B190:H190)=0,"",IF(E190&lt;&gt;"Hours",0,IF(K190&lt;&gt;"OK","n.a.",INDEX('Rates'!$I$8:$I$15,MATCH(F190,'Rates'!$G$8:$G$15,0)))))</x:f>
      </x:c>
      <x:c r="J190" s="24" t="str">
        <x:f>IF(COUNTA(B190:H190)=0,"",IF(K190&lt;&gt;"OK","n.a.",IF(E190="Hours",G190*I190,0)))</x:f>
      </x:c>
      <x:c r="K190" s="11" t="str">
        <x:f>IF(COUNTA(B190:H190)=0,"",IF(B190="","Missing entry ID",IF(COUNTIFS($B$9:$B$258,B190)&lt;&gt;1,"Duplicate entry ID",IF(OR(COUNTBLANK(C190)=1,NOT(ISNUMBER(C190))),"Invalid date",IF(M190=1,"Unmapped client",IF(AND(E190&lt;&gt;"Invoice",E190&lt;&gt;"Direct expense",E190&lt;&gt;"Hours"),"Invalid entry type",IF(E190="Hours",IF(OR(COUNTBLANK(G190)=1,NOT(ISNUMBER(G190)),G190&lt;0),"Invalid hours",IF(OR(COUNTBLANK(H190)=1,NOT(ISNUMBER(H190)),H190&lt;&gt;0),"Hours amount must be 0",IF(F190="","Missing role ID",IF(COUNTIFS('Rates'!$G$8:$G$15,F190)&lt;&gt;1,"Missing/duplicate role",IF(INDEX('Rates'!$J$8:$J$15,MATCH(F190,'Rates'!$G$8:$G$15,0))&lt;&gt;"OK","Invalid rate mapping","OK"))))),IF(OR(COUNTBLANK(H190)=1,NOT(ISNUMBER(H190))),"Invalid amount",IF(OR(COUNTBLANK(G190)=1,NOT(ISNUMBER(G190)),G190&lt;&gt;0,F190&lt;&gt;""),"Use hours 0, role blank","OK")))))))))</x:f>
      </x:c>
      <x:c r="L190" s="2" t="str">
        <x:f>IF(COUNTA(B190:H190)=0,"",IF('Rates'!$D$4&lt;&gt;"OK","n.a.",IF(ISNUMBER(C190),IF(AND(C190&gt;='Rates'!$B$4,C190&lt;'Rates'!$C$4),1,0),0)))</x:f>
      </x:c>
      <x:c r="M190" s="2" t="str">
        <x:f>IF(COUNTA(B190:H190)=0,"",IF(D190="",1,IF(COUNTIFS('Rates'!$B$8:$B$17,D190)&lt;&gt;1,1,IF(INDEX('Rates'!$D$8:$D$17,MATCH(D190,'Rates'!$B$8:$B$17,0))&lt;&gt;"OK",1,0))))</x:f>
      </x:c>
    </x:row>
    <x:row r="191" ht="24" customHeight="1">
      <x:c r="A191" s="2"/>
      <x:c r="B191" s="20"/>
      <x:c r="C191" s="40"/>
      <x:c r="D191" s="20"/>
      <x:c r="E191" s="20"/>
      <x:c r="F191" s="20"/>
      <x:c r="G191" s="22"/>
      <x:c r="H191" s="23"/>
      <x:c r="I191" s="25" t="str">
        <x:f>IF(COUNTA(B191:H191)=0,"",IF(E191&lt;&gt;"Hours",0,IF(K191&lt;&gt;"OK","n.a.",INDEX('Rates'!$I$8:$I$15,MATCH(F191,'Rates'!$G$8:$G$15,0)))))</x:f>
      </x:c>
      <x:c r="J191" s="24" t="str">
        <x:f>IF(COUNTA(B191:H191)=0,"",IF(K191&lt;&gt;"OK","n.a.",IF(E191="Hours",G191*I191,0)))</x:f>
      </x:c>
      <x:c r="K191" s="11" t="str">
        <x:f>IF(COUNTA(B191:H191)=0,"",IF(B191="","Missing entry ID",IF(COUNTIFS($B$9:$B$258,B191)&lt;&gt;1,"Duplicate entry ID",IF(OR(COUNTBLANK(C191)=1,NOT(ISNUMBER(C191))),"Invalid date",IF(M191=1,"Unmapped client",IF(AND(E191&lt;&gt;"Invoice",E191&lt;&gt;"Direct expense",E191&lt;&gt;"Hours"),"Invalid entry type",IF(E191="Hours",IF(OR(COUNTBLANK(G191)=1,NOT(ISNUMBER(G191)),G191&lt;0),"Invalid hours",IF(OR(COUNTBLANK(H191)=1,NOT(ISNUMBER(H191)),H191&lt;&gt;0),"Hours amount must be 0",IF(F191="","Missing role ID",IF(COUNTIFS('Rates'!$G$8:$G$15,F191)&lt;&gt;1,"Missing/duplicate role",IF(INDEX('Rates'!$J$8:$J$15,MATCH(F191,'Rates'!$G$8:$G$15,0))&lt;&gt;"OK","Invalid rate mapping","OK"))))),IF(OR(COUNTBLANK(H191)=1,NOT(ISNUMBER(H191))),"Invalid amount",IF(OR(COUNTBLANK(G191)=1,NOT(ISNUMBER(G191)),G191&lt;&gt;0,F191&lt;&gt;""),"Use hours 0, role blank","OK")))))))))</x:f>
      </x:c>
      <x:c r="L191" s="2" t="str">
        <x:f>IF(COUNTA(B191:H191)=0,"",IF('Rates'!$D$4&lt;&gt;"OK","n.a.",IF(ISNUMBER(C191),IF(AND(C191&gt;='Rates'!$B$4,C191&lt;'Rates'!$C$4),1,0),0)))</x:f>
      </x:c>
      <x:c r="M191" s="2" t="str">
        <x:f>IF(COUNTA(B191:H191)=0,"",IF(D191="",1,IF(COUNTIFS('Rates'!$B$8:$B$17,D191)&lt;&gt;1,1,IF(INDEX('Rates'!$D$8:$D$17,MATCH(D191,'Rates'!$B$8:$B$17,0))&lt;&gt;"OK",1,0))))</x:f>
      </x:c>
    </x:row>
    <x:row r="192" ht="24" customHeight="1">
      <x:c r="A192" s="2"/>
      <x:c r="B192" s="20"/>
      <x:c r="C192" s="40"/>
      <x:c r="D192" s="20"/>
      <x:c r="E192" s="20"/>
      <x:c r="F192" s="20"/>
      <x:c r="G192" s="22"/>
      <x:c r="H192" s="23"/>
      <x:c r="I192" s="25" t="str">
        <x:f>IF(COUNTA(B192:H192)=0,"",IF(E192&lt;&gt;"Hours",0,IF(K192&lt;&gt;"OK","n.a.",INDEX('Rates'!$I$8:$I$15,MATCH(F192,'Rates'!$G$8:$G$15,0)))))</x:f>
      </x:c>
      <x:c r="J192" s="24" t="str">
        <x:f>IF(COUNTA(B192:H192)=0,"",IF(K192&lt;&gt;"OK","n.a.",IF(E192="Hours",G192*I192,0)))</x:f>
      </x:c>
      <x:c r="K192" s="11" t="str">
        <x:f>IF(COUNTA(B192:H192)=0,"",IF(B192="","Missing entry ID",IF(COUNTIFS($B$9:$B$258,B192)&lt;&gt;1,"Duplicate entry ID",IF(OR(COUNTBLANK(C192)=1,NOT(ISNUMBER(C192))),"Invalid date",IF(M192=1,"Unmapped client",IF(AND(E192&lt;&gt;"Invoice",E192&lt;&gt;"Direct expense",E192&lt;&gt;"Hours"),"Invalid entry type",IF(E192="Hours",IF(OR(COUNTBLANK(G192)=1,NOT(ISNUMBER(G192)),G192&lt;0),"Invalid hours",IF(OR(COUNTBLANK(H192)=1,NOT(ISNUMBER(H192)),H192&lt;&gt;0),"Hours amount must be 0",IF(F192="","Missing role ID",IF(COUNTIFS('Rates'!$G$8:$G$15,F192)&lt;&gt;1,"Missing/duplicate role",IF(INDEX('Rates'!$J$8:$J$15,MATCH(F192,'Rates'!$G$8:$G$15,0))&lt;&gt;"OK","Invalid rate mapping","OK"))))),IF(OR(COUNTBLANK(H192)=1,NOT(ISNUMBER(H192))),"Invalid amount",IF(OR(COUNTBLANK(G192)=1,NOT(ISNUMBER(G192)),G192&lt;&gt;0,F192&lt;&gt;""),"Use hours 0, role blank","OK")))))))))</x:f>
      </x:c>
      <x:c r="L192" s="2" t="str">
        <x:f>IF(COUNTA(B192:H192)=0,"",IF('Rates'!$D$4&lt;&gt;"OK","n.a.",IF(ISNUMBER(C192),IF(AND(C192&gt;='Rates'!$B$4,C192&lt;'Rates'!$C$4),1,0),0)))</x:f>
      </x:c>
      <x:c r="M192" s="2" t="str">
        <x:f>IF(COUNTA(B192:H192)=0,"",IF(D192="",1,IF(COUNTIFS('Rates'!$B$8:$B$17,D192)&lt;&gt;1,1,IF(INDEX('Rates'!$D$8:$D$17,MATCH(D192,'Rates'!$B$8:$B$17,0))&lt;&gt;"OK",1,0))))</x:f>
      </x:c>
    </x:row>
    <x:row r="193" ht="24" customHeight="1">
      <x:c r="A193" s="2"/>
      <x:c r="B193" s="20"/>
      <x:c r="C193" s="40"/>
      <x:c r="D193" s="20"/>
      <x:c r="E193" s="20"/>
      <x:c r="F193" s="20"/>
      <x:c r="G193" s="22"/>
      <x:c r="H193" s="23"/>
      <x:c r="I193" s="25" t="str">
        <x:f>IF(COUNTA(B193:H193)=0,"",IF(E193&lt;&gt;"Hours",0,IF(K193&lt;&gt;"OK","n.a.",INDEX('Rates'!$I$8:$I$15,MATCH(F193,'Rates'!$G$8:$G$15,0)))))</x:f>
      </x:c>
      <x:c r="J193" s="24" t="str">
        <x:f>IF(COUNTA(B193:H193)=0,"",IF(K193&lt;&gt;"OK","n.a.",IF(E193="Hours",G193*I193,0)))</x:f>
      </x:c>
      <x:c r="K193" s="11" t="str">
        <x:f>IF(COUNTA(B193:H193)=0,"",IF(B193="","Missing entry ID",IF(COUNTIFS($B$9:$B$258,B193)&lt;&gt;1,"Duplicate entry ID",IF(OR(COUNTBLANK(C193)=1,NOT(ISNUMBER(C193))),"Invalid date",IF(M193=1,"Unmapped client",IF(AND(E193&lt;&gt;"Invoice",E193&lt;&gt;"Direct expense",E193&lt;&gt;"Hours"),"Invalid entry type",IF(E193="Hours",IF(OR(COUNTBLANK(G193)=1,NOT(ISNUMBER(G193)),G193&lt;0),"Invalid hours",IF(OR(COUNTBLANK(H193)=1,NOT(ISNUMBER(H193)),H193&lt;&gt;0),"Hours amount must be 0",IF(F193="","Missing role ID",IF(COUNTIFS('Rates'!$G$8:$G$15,F193)&lt;&gt;1,"Missing/duplicate role",IF(INDEX('Rates'!$J$8:$J$15,MATCH(F193,'Rates'!$G$8:$G$15,0))&lt;&gt;"OK","Invalid rate mapping","OK"))))),IF(OR(COUNTBLANK(H193)=1,NOT(ISNUMBER(H193))),"Invalid amount",IF(OR(COUNTBLANK(G193)=1,NOT(ISNUMBER(G193)),G193&lt;&gt;0,F193&lt;&gt;""),"Use hours 0, role blank","OK")))))))))</x:f>
      </x:c>
      <x:c r="L193" s="2" t="str">
        <x:f>IF(COUNTA(B193:H193)=0,"",IF('Rates'!$D$4&lt;&gt;"OK","n.a.",IF(ISNUMBER(C193),IF(AND(C193&gt;='Rates'!$B$4,C193&lt;'Rates'!$C$4),1,0),0)))</x:f>
      </x:c>
      <x:c r="M193" s="2" t="str">
        <x:f>IF(COUNTA(B193:H193)=0,"",IF(D193="",1,IF(COUNTIFS('Rates'!$B$8:$B$17,D193)&lt;&gt;1,1,IF(INDEX('Rates'!$D$8:$D$17,MATCH(D193,'Rates'!$B$8:$B$17,0))&lt;&gt;"OK",1,0))))</x:f>
      </x:c>
    </x:row>
    <x:row r="194" ht="24" customHeight="1">
      <x:c r="A194" s="2"/>
      <x:c r="B194" s="20"/>
      <x:c r="C194" s="40"/>
      <x:c r="D194" s="20"/>
      <x:c r="E194" s="20"/>
      <x:c r="F194" s="20"/>
      <x:c r="G194" s="22"/>
      <x:c r="H194" s="23"/>
      <x:c r="I194" s="25" t="str">
        <x:f>IF(COUNTA(B194:H194)=0,"",IF(E194&lt;&gt;"Hours",0,IF(K194&lt;&gt;"OK","n.a.",INDEX('Rates'!$I$8:$I$15,MATCH(F194,'Rates'!$G$8:$G$15,0)))))</x:f>
      </x:c>
      <x:c r="J194" s="24" t="str">
        <x:f>IF(COUNTA(B194:H194)=0,"",IF(K194&lt;&gt;"OK","n.a.",IF(E194="Hours",G194*I194,0)))</x:f>
      </x:c>
      <x:c r="K194" s="11" t="str">
        <x:f>IF(COUNTA(B194:H194)=0,"",IF(B194="","Missing entry ID",IF(COUNTIFS($B$9:$B$258,B194)&lt;&gt;1,"Duplicate entry ID",IF(OR(COUNTBLANK(C194)=1,NOT(ISNUMBER(C194))),"Invalid date",IF(M194=1,"Unmapped client",IF(AND(E194&lt;&gt;"Invoice",E194&lt;&gt;"Direct expense",E194&lt;&gt;"Hours"),"Invalid entry type",IF(E194="Hours",IF(OR(COUNTBLANK(G194)=1,NOT(ISNUMBER(G194)),G194&lt;0),"Invalid hours",IF(OR(COUNTBLANK(H194)=1,NOT(ISNUMBER(H194)),H194&lt;&gt;0),"Hours amount must be 0",IF(F194="","Missing role ID",IF(COUNTIFS('Rates'!$G$8:$G$15,F194)&lt;&gt;1,"Missing/duplicate role",IF(INDEX('Rates'!$J$8:$J$15,MATCH(F194,'Rates'!$G$8:$G$15,0))&lt;&gt;"OK","Invalid rate mapping","OK"))))),IF(OR(COUNTBLANK(H194)=1,NOT(ISNUMBER(H194))),"Invalid amount",IF(OR(COUNTBLANK(G194)=1,NOT(ISNUMBER(G194)),G194&lt;&gt;0,F194&lt;&gt;""),"Use hours 0, role blank","OK")))))))))</x:f>
      </x:c>
      <x:c r="L194" s="2" t="str">
        <x:f>IF(COUNTA(B194:H194)=0,"",IF('Rates'!$D$4&lt;&gt;"OK","n.a.",IF(ISNUMBER(C194),IF(AND(C194&gt;='Rates'!$B$4,C194&lt;'Rates'!$C$4),1,0),0)))</x:f>
      </x:c>
      <x:c r="M194" s="2" t="str">
        <x:f>IF(COUNTA(B194:H194)=0,"",IF(D194="",1,IF(COUNTIFS('Rates'!$B$8:$B$17,D194)&lt;&gt;1,1,IF(INDEX('Rates'!$D$8:$D$17,MATCH(D194,'Rates'!$B$8:$B$17,0))&lt;&gt;"OK",1,0))))</x:f>
      </x:c>
    </x:row>
    <x:row r="195" ht="24" customHeight="1">
      <x:c r="A195" s="2"/>
      <x:c r="B195" s="20"/>
      <x:c r="C195" s="40"/>
      <x:c r="D195" s="20"/>
      <x:c r="E195" s="20"/>
      <x:c r="F195" s="20"/>
      <x:c r="G195" s="22"/>
      <x:c r="H195" s="23"/>
      <x:c r="I195" s="25" t="str">
        <x:f>IF(COUNTA(B195:H195)=0,"",IF(E195&lt;&gt;"Hours",0,IF(K195&lt;&gt;"OK","n.a.",INDEX('Rates'!$I$8:$I$15,MATCH(F195,'Rates'!$G$8:$G$15,0)))))</x:f>
      </x:c>
      <x:c r="J195" s="24" t="str">
        <x:f>IF(COUNTA(B195:H195)=0,"",IF(K195&lt;&gt;"OK","n.a.",IF(E195="Hours",G195*I195,0)))</x:f>
      </x:c>
      <x:c r="K195" s="11" t="str">
        <x:f>IF(COUNTA(B195:H195)=0,"",IF(B195="","Missing entry ID",IF(COUNTIFS($B$9:$B$258,B195)&lt;&gt;1,"Duplicate entry ID",IF(OR(COUNTBLANK(C195)=1,NOT(ISNUMBER(C195))),"Invalid date",IF(M195=1,"Unmapped client",IF(AND(E195&lt;&gt;"Invoice",E195&lt;&gt;"Direct expense",E195&lt;&gt;"Hours"),"Invalid entry type",IF(E195="Hours",IF(OR(COUNTBLANK(G195)=1,NOT(ISNUMBER(G195)),G195&lt;0),"Invalid hours",IF(OR(COUNTBLANK(H195)=1,NOT(ISNUMBER(H195)),H195&lt;&gt;0),"Hours amount must be 0",IF(F195="","Missing role ID",IF(COUNTIFS('Rates'!$G$8:$G$15,F195)&lt;&gt;1,"Missing/duplicate role",IF(INDEX('Rates'!$J$8:$J$15,MATCH(F195,'Rates'!$G$8:$G$15,0))&lt;&gt;"OK","Invalid rate mapping","OK"))))),IF(OR(COUNTBLANK(H195)=1,NOT(ISNUMBER(H195))),"Invalid amount",IF(OR(COUNTBLANK(G195)=1,NOT(ISNUMBER(G195)),G195&lt;&gt;0,F195&lt;&gt;""),"Use hours 0, role blank","OK")))))))))</x:f>
      </x:c>
      <x:c r="L195" s="2" t="str">
        <x:f>IF(COUNTA(B195:H195)=0,"",IF('Rates'!$D$4&lt;&gt;"OK","n.a.",IF(ISNUMBER(C195),IF(AND(C195&gt;='Rates'!$B$4,C195&lt;'Rates'!$C$4),1,0),0)))</x:f>
      </x:c>
      <x:c r="M195" s="2" t="str">
        <x:f>IF(COUNTA(B195:H195)=0,"",IF(D195="",1,IF(COUNTIFS('Rates'!$B$8:$B$17,D195)&lt;&gt;1,1,IF(INDEX('Rates'!$D$8:$D$17,MATCH(D195,'Rates'!$B$8:$B$17,0))&lt;&gt;"OK",1,0))))</x:f>
      </x:c>
    </x:row>
    <x:row r="196" ht="24" customHeight="1">
      <x:c r="A196" s="2"/>
      <x:c r="B196" s="20"/>
      <x:c r="C196" s="40"/>
      <x:c r="D196" s="20"/>
      <x:c r="E196" s="20"/>
      <x:c r="F196" s="20"/>
      <x:c r="G196" s="22"/>
      <x:c r="H196" s="23"/>
      <x:c r="I196" s="25" t="str">
        <x:f>IF(COUNTA(B196:H196)=0,"",IF(E196&lt;&gt;"Hours",0,IF(K196&lt;&gt;"OK","n.a.",INDEX('Rates'!$I$8:$I$15,MATCH(F196,'Rates'!$G$8:$G$15,0)))))</x:f>
      </x:c>
      <x:c r="J196" s="24" t="str">
        <x:f>IF(COUNTA(B196:H196)=0,"",IF(K196&lt;&gt;"OK","n.a.",IF(E196="Hours",G196*I196,0)))</x:f>
      </x:c>
      <x:c r="K196" s="11" t="str">
        <x:f>IF(COUNTA(B196:H196)=0,"",IF(B196="","Missing entry ID",IF(COUNTIFS($B$9:$B$258,B196)&lt;&gt;1,"Duplicate entry ID",IF(OR(COUNTBLANK(C196)=1,NOT(ISNUMBER(C196))),"Invalid date",IF(M196=1,"Unmapped client",IF(AND(E196&lt;&gt;"Invoice",E196&lt;&gt;"Direct expense",E196&lt;&gt;"Hours"),"Invalid entry type",IF(E196="Hours",IF(OR(COUNTBLANK(G196)=1,NOT(ISNUMBER(G196)),G196&lt;0),"Invalid hours",IF(OR(COUNTBLANK(H196)=1,NOT(ISNUMBER(H196)),H196&lt;&gt;0),"Hours amount must be 0",IF(F196="","Missing role ID",IF(COUNTIFS('Rates'!$G$8:$G$15,F196)&lt;&gt;1,"Missing/duplicate role",IF(INDEX('Rates'!$J$8:$J$15,MATCH(F196,'Rates'!$G$8:$G$15,0))&lt;&gt;"OK","Invalid rate mapping","OK"))))),IF(OR(COUNTBLANK(H196)=1,NOT(ISNUMBER(H196))),"Invalid amount",IF(OR(COUNTBLANK(G196)=1,NOT(ISNUMBER(G196)),G196&lt;&gt;0,F196&lt;&gt;""),"Use hours 0, role blank","OK")))))))))</x:f>
      </x:c>
      <x:c r="L196" s="2" t="str">
        <x:f>IF(COUNTA(B196:H196)=0,"",IF('Rates'!$D$4&lt;&gt;"OK","n.a.",IF(ISNUMBER(C196),IF(AND(C196&gt;='Rates'!$B$4,C196&lt;'Rates'!$C$4),1,0),0)))</x:f>
      </x:c>
      <x:c r="M196" s="2" t="str">
        <x:f>IF(COUNTA(B196:H196)=0,"",IF(D196="",1,IF(COUNTIFS('Rates'!$B$8:$B$17,D196)&lt;&gt;1,1,IF(INDEX('Rates'!$D$8:$D$17,MATCH(D196,'Rates'!$B$8:$B$17,0))&lt;&gt;"OK",1,0))))</x:f>
      </x:c>
    </x:row>
    <x:row r="197" ht="24" customHeight="1">
      <x:c r="A197" s="2"/>
      <x:c r="B197" s="20"/>
      <x:c r="C197" s="40"/>
      <x:c r="D197" s="20"/>
      <x:c r="E197" s="20"/>
      <x:c r="F197" s="20"/>
      <x:c r="G197" s="22"/>
      <x:c r="H197" s="23"/>
      <x:c r="I197" s="25" t="str">
        <x:f>IF(COUNTA(B197:H197)=0,"",IF(E197&lt;&gt;"Hours",0,IF(K197&lt;&gt;"OK","n.a.",INDEX('Rates'!$I$8:$I$15,MATCH(F197,'Rates'!$G$8:$G$15,0)))))</x:f>
      </x:c>
      <x:c r="J197" s="24" t="str">
        <x:f>IF(COUNTA(B197:H197)=0,"",IF(K197&lt;&gt;"OK","n.a.",IF(E197="Hours",G197*I197,0)))</x:f>
      </x:c>
      <x:c r="K197" s="11" t="str">
        <x:f>IF(COUNTA(B197:H197)=0,"",IF(B197="","Missing entry ID",IF(COUNTIFS($B$9:$B$258,B197)&lt;&gt;1,"Duplicate entry ID",IF(OR(COUNTBLANK(C197)=1,NOT(ISNUMBER(C197))),"Invalid date",IF(M197=1,"Unmapped client",IF(AND(E197&lt;&gt;"Invoice",E197&lt;&gt;"Direct expense",E197&lt;&gt;"Hours"),"Invalid entry type",IF(E197="Hours",IF(OR(COUNTBLANK(G197)=1,NOT(ISNUMBER(G197)),G197&lt;0),"Invalid hours",IF(OR(COUNTBLANK(H197)=1,NOT(ISNUMBER(H197)),H197&lt;&gt;0),"Hours amount must be 0",IF(F197="","Missing role ID",IF(COUNTIFS('Rates'!$G$8:$G$15,F197)&lt;&gt;1,"Missing/duplicate role",IF(INDEX('Rates'!$J$8:$J$15,MATCH(F197,'Rates'!$G$8:$G$15,0))&lt;&gt;"OK","Invalid rate mapping","OK"))))),IF(OR(COUNTBLANK(H197)=1,NOT(ISNUMBER(H197))),"Invalid amount",IF(OR(COUNTBLANK(G197)=1,NOT(ISNUMBER(G197)),G197&lt;&gt;0,F197&lt;&gt;""),"Use hours 0, role blank","OK")))))))))</x:f>
      </x:c>
      <x:c r="L197" s="2" t="str">
        <x:f>IF(COUNTA(B197:H197)=0,"",IF('Rates'!$D$4&lt;&gt;"OK","n.a.",IF(ISNUMBER(C197),IF(AND(C197&gt;='Rates'!$B$4,C197&lt;'Rates'!$C$4),1,0),0)))</x:f>
      </x:c>
      <x:c r="M197" s="2" t="str">
        <x:f>IF(COUNTA(B197:H197)=0,"",IF(D197="",1,IF(COUNTIFS('Rates'!$B$8:$B$17,D197)&lt;&gt;1,1,IF(INDEX('Rates'!$D$8:$D$17,MATCH(D197,'Rates'!$B$8:$B$17,0))&lt;&gt;"OK",1,0))))</x:f>
      </x:c>
    </x:row>
    <x:row r="198" ht="24" customHeight="1">
      <x:c r="A198" s="2"/>
      <x:c r="B198" s="20"/>
      <x:c r="C198" s="40"/>
      <x:c r="D198" s="20"/>
      <x:c r="E198" s="20"/>
      <x:c r="F198" s="20"/>
      <x:c r="G198" s="22"/>
      <x:c r="H198" s="23"/>
      <x:c r="I198" s="25" t="str">
        <x:f>IF(COUNTA(B198:H198)=0,"",IF(E198&lt;&gt;"Hours",0,IF(K198&lt;&gt;"OK","n.a.",INDEX('Rates'!$I$8:$I$15,MATCH(F198,'Rates'!$G$8:$G$15,0)))))</x:f>
      </x:c>
      <x:c r="J198" s="24" t="str">
        <x:f>IF(COUNTA(B198:H198)=0,"",IF(K198&lt;&gt;"OK","n.a.",IF(E198="Hours",G198*I198,0)))</x:f>
      </x:c>
      <x:c r="K198" s="11" t="str">
        <x:f>IF(COUNTA(B198:H198)=0,"",IF(B198="","Missing entry ID",IF(COUNTIFS($B$9:$B$258,B198)&lt;&gt;1,"Duplicate entry ID",IF(OR(COUNTBLANK(C198)=1,NOT(ISNUMBER(C198))),"Invalid date",IF(M198=1,"Unmapped client",IF(AND(E198&lt;&gt;"Invoice",E198&lt;&gt;"Direct expense",E198&lt;&gt;"Hours"),"Invalid entry type",IF(E198="Hours",IF(OR(COUNTBLANK(G198)=1,NOT(ISNUMBER(G198)),G198&lt;0),"Invalid hours",IF(OR(COUNTBLANK(H198)=1,NOT(ISNUMBER(H198)),H198&lt;&gt;0),"Hours amount must be 0",IF(F198="","Missing role ID",IF(COUNTIFS('Rates'!$G$8:$G$15,F198)&lt;&gt;1,"Missing/duplicate role",IF(INDEX('Rates'!$J$8:$J$15,MATCH(F198,'Rates'!$G$8:$G$15,0))&lt;&gt;"OK","Invalid rate mapping","OK"))))),IF(OR(COUNTBLANK(H198)=1,NOT(ISNUMBER(H198))),"Invalid amount",IF(OR(COUNTBLANK(G198)=1,NOT(ISNUMBER(G198)),G198&lt;&gt;0,F198&lt;&gt;""),"Use hours 0, role blank","OK")))))))))</x:f>
      </x:c>
      <x:c r="L198" s="2" t="str">
        <x:f>IF(COUNTA(B198:H198)=0,"",IF('Rates'!$D$4&lt;&gt;"OK","n.a.",IF(ISNUMBER(C198),IF(AND(C198&gt;='Rates'!$B$4,C198&lt;'Rates'!$C$4),1,0),0)))</x:f>
      </x:c>
      <x:c r="M198" s="2" t="str">
        <x:f>IF(COUNTA(B198:H198)=0,"",IF(D198="",1,IF(COUNTIFS('Rates'!$B$8:$B$17,D198)&lt;&gt;1,1,IF(INDEX('Rates'!$D$8:$D$17,MATCH(D198,'Rates'!$B$8:$B$17,0))&lt;&gt;"OK",1,0))))</x:f>
      </x:c>
    </x:row>
    <x:row r="199" ht="24" customHeight="1">
      <x:c r="A199" s="2"/>
      <x:c r="B199" s="20"/>
      <x:c r="C199" s="40"/>
      <x:c r="D199" s="20"/>
      <x:c r="E199" s="20"/>
      <x:c r="F199" s="20"/>
      <x:c r="G199" s="22"/>
      <x:c r="H199" s="23"/>
      <x:c r="I199" s="25" t="str">
        <x:f>IF(COUNTA(B199:H199)=0,"",IF(E199&lt;&gt;"Hours",0,IF(K199&lt;&gt;"OK","n.a.",INDEX('Rates'!$I$8:$I$15,MATCH(F199,'Rates'!$G$8:$G$15,0)))))</x:f>
      </x:c>
      <x:c r="J199" s="24" t="str">
        <x:f>IF(COUNTA(B199:H199)=0,"",IF(K199&lt;&gt;"OK","n.a.",IF(E199="Hours",G199*I199,0)))</x:f>
      </x:c>
      <x:c r="K199" s="11" t="str">
        <x:f>IF(COUNTA(B199:H199)=0,"",IF(B199="","Missing entry ID",IF(COUNTIFS($B$9:$B$258,B199)&lt;&gt;1,"Duplicate entry ID",IF(OR(COUNTBLANK(C199)=1,NOT(ISNUMBER(C199))),"Invalid date",IF(M199=1,"Unmapped client",IF(AND(E199&lt;&gt;"Invoice",E199&lt;&gt;"Direct expense",E199&lt;&gt;"Hours"),"Invalid entry type",IF(E199="Hours",IF(OR(COUNTBLANK(G199)=1,NOT(ISNUMBER(G199)),G199&lt;0),"Invalid hours",IF(OR(COUNTBLANK(H199)=1,NOT(ISNUMBER(H199)),H199&lt;&gt;0),"Hours amount must be 0",IF(F199="","Missing role ID",IF(COUNTIFS('Rates'!$G$8:$G$15,F199)&lt;&gt;1,"Missing/duplicate role",IF(INDEX('Rates'!$J$8:$J$15,MATCH(F199,'Rates'!$G$8:$G$15,0))&lt;&gt;"OK","Invalid rate mapping","OK"))))),IF(OR(COUNTBLANK(H199)=1,NOT(ISNUMBER(H199))),"Invalid amount",IF(OR(COUNTBLANK(G199)=1,NOT(ISNUMBER(G199)),G199&lt;&gt;0,F199&lt;&gt;""),"Use hours 0, role blank","OK")))))))))</x:f>
      </x:c>
      <x:c r="L199" s="2" t="str">
        <x:f>IF(COUNTA(B199:H199)=0,"",IF('Rates'!$D$4&lt;&gt;"OK","n.a.",IF(ISNUMBER(C199),IF(AND(C199&gt;='Rates'!$B$4,C199&lt;'Rates'!$C$4),1,0),0)))</x:f>
      </x:c>
      <x:c r="M199" s="2" t="str">
        <x:f>IF(COUNTA(B199:H199)=0,"",IF(D199="",1,IF(COUNTIFS('Rates'!$B$8:$B$17,D199)&lt;&gt;1,1,IF(INDEX('Rates'!$D$8:$D$17,MATCH(D199,'Rates'!$B$8:$B$17,0))&lt;&gt;"OK",1,0))))</x:f>
      </x:c>
    </x:row>
    <x:row r="200" ht="24" customHeight="1">
      <x:c r="A200" s="2"/>
      <x:c r="B200" s="20"/>
      <x:c r="C200" s="40"/>
      <x:c r="D200" s="20"/>
      <x:c r="E200" s="20"/>
      <x:c r="F200" s="20"/>
      <x:c r="G200" s="22"/>
      <x:c r="H200" s="23"/>
      <x:c r="I200" s="25" t="str">
        <x:f>IF(COUNTA(B200:H200)=0,"",IF(E200&lt;&gt;"Hours",0,IF(K200&lt;&gt;"OK","n.a.",INDEX('Rates'!$I$8:$I$15,MATCH(F200,'Rates'!$G$8:$G$15,0)))))</x:f>
      </x:c>
      <x:c r="J200" s="24" t="str">
        <x:f>IF(COUNTA(B200:H200)=0,"",IF(K200&lt;&gt;"OK","n.a.",IF(E200="Hours",G200*I200,0)))</x:f>
      </x:c>
      <x:c r="K200" s="11" t="str">
        <x:f>IF(COUNTA(B200:H200)=0,"",IF(B200="","Missing entry ID",IF(COUNTIFS($B$9:$B$258,B200)&lt;&gt;1,"Duplicate entry ID",IF(OR(COUNTBLANK(C200)=1,NOT(ISNUMBER(C200))),"Invalid date",IF(M200=1,"Unmapped client",IF(AND(E200&lt;&gt;"Invoice",E200&lt;&gt;"Direct expense",E200&lt;&gt;"Hours"),"Invalid entry type",IF(E200="Hours",IF(OR(COUNTBLANK(G200)=1,NOT(ISNUMBER(G200)),G200&lt;0),"Invalid hours",IF(OR(COUNTBLANK(H200)=1,NOT(ISNUMBER(H200)),H200&lt;&gt;0),"Hours amount must be 0",IF(F200="","Missing role ID",IF(COUNTIFS('Rates'!$G$8:$G$15,F200)&lt;&gt;1,"Missing/duplicate role",IF(INDEX('Rates'!$J$8:$J$15,MATCH(F200,'Rates'!$G$8:$G$15,0))&lt;&gt;"OK","Invalid rate mapping","OK"))))),IF(OR(COUNTBLANK(H200)=1,NOT(ISNUMBER(H200))),"Invalid amount",IF(OR(COUNTBLANK(G200)=1,NOT(ISNUMBER(G200)),G200&lt;&gt;0,F200&lt;&gt;""),"Use hours 0, role blank","OK")))))))))</x:f>
      </x:c>
      <x:c r="L200" s="2" t="str">
        <x:f>IF(COUNTA(B200:H200)=0,"",IF('Rates'!$D$4&lt;&gt;"OK","n.a.",IF(ISNUMBER(C200),IF(AND(C200&gt;='Rates'!$B$4,C200&lt;'Rates'!$C$4),1,0),0)))</x:f>
      </x:c>
      <x:c r="M200" s="2" t="str">
        <x:f>IF(COUNTA(B200:H200)=0,"",IF(D200="",1,IF(COUNTIFS('Rates'!$B$8:$B$17,D200)&lt;&gt;1,1,IF(INDEX('Rates'!$D$8:$D$17,MATCH(D200,'Rates'!$B$8:$B$17,0))&lt;&gt;"OK",1,0))))</x:f>
      </x:c>
    </x:row>
    <x:row r="201" ht="24" customHeight="1">
      <x:c r="A201" s="2"/>
      <x:c r="B201" s="20"/>
      <x:c r="C201" s="40"/>
      <x:c r="D201" s="20"/>
      <x:c r="E201" s="20"/>
      <x:c r="F201" s="20"/>
      <x:c r="G201" s="22"/>
      <x:c r="H201" s="23"/>
      <x:c r="I201" s="25" t="str">
        <x:f>IF(COUNTA(B201:H201)=0,"",IF(E201&lt;&gt;"Hours",0,IF(K201&lt;&gt;"OK","n.a.",INDEX('Rates'!$I$8:$I$15,MATCH(F201,'Rates'!$G$8:$G$15,0)))))</x:f>
      </x:c>
      <x:c r="J201" s="24" t="str">
        <x:f>IF(COUNTA(B201:H201)=0,"",IF(K201&lt;&gt;"OK","n.a.",IF(E201="Hours",G201*I201,0)))</x:f>
      </x:c>
      <x:c r="K201" s="11" t="str">
        <x:f>IF(COUNTA(B201:H201)=0,"",IF(B201="","Missing entry ID",IF(COUNTIFS($B$9:$B$258,B201)&lt;&gt;1,"Duplicate entry ID",IF(OR(COUNTBLANK(C201)=1,NOT(ISNUMBER(C201))),"Invalid date",IF(M201=1,"Unmapped client",IF(AND(E201&lt;&gt;"Invoice",E201&lt;&gt;"Direct expense",E201&lt;&gt;"Hours"),"Invalid entry type",IF(E201="Hours",IF(OR(COUNTBLANK(G201)=1,NOT(ISNUMBER(G201)),G201&lt;0),"Invalid hours",IF(OR(COUNTBLANK(H201)=1,NOT(ISNUMBER(H201)),H201&lt;&gt;0),"Hours amount must be 0",IF(F201="","Missing role ID",IF(COUNTIFS('Rates'!$G$8:$G$15,F201)&lt;&gt;1,"Missing/duplicate role",IF(INDEX('Rates'!$J$8:$J$15,MATCH(F201,'Rates'!$G$8:$G$15,0))&lt;&gt;"OK","Invalid rate mapping","OK"))))),IF(OR(COUNTBLANK(H201)=1,NOT(ISNUMBER(H201))),"Invalid amount",IF(OR(COUNTBLANK(G201)=1,NOT(ISNUMBER(G201)),G201&lt;&gt;0,F201&lt;&gt;""),"Use hours 0, role blank","OK")))))))))</x:f>
      </x:c>
      <x:c r="L201" s="2" t="str">
        <x:f>IF(COUNTA(B201:H201)=0,"",IF('Rates'!$D$4&lt;&gt;"OK","n.a.",IF(ISNUMBER(C201),IF(AND(C201&gt;='Rates'!$B$4,C201&lt;'Rates'!$C$4),1,0),0)))</x:f>
      </x:c>
      <x:c r="M201" s="2" t="str">
        <x:f>IF(COUNTA(B201:H201)=0,"",IF(D201="",1,IF(COUNTIFS('Rates'!$B$8:$B$17,D201)&lt;&gt;1,1,IF(INDEX('Rates'!$D$8:$D$17,MATCH(D201,'Rates'!$B$8:$B$17,0))&lt;&gt;"OK",1,0))))</x:f>
      </x:c>
    </x:row>
    <x:row r="202" ht="24" customHeight="1">
      <x:c r="A202" s="2"/>
      <x:c r="B202" s="20"/>
      <x:c r="C202" s="40"/>
      <x:c r="D202" s="20"/>
      <x:c r="E202" s="20"/>
      <x:c r="F202" s="20"/>
      <x:c r="G202" s="22"/>
      <x:c r="H202" s="23"/>
      <x:c r="I202" s="25" t="str">
        <x:f>IF(COUNTA(B202:H202)=0,"",IF(E202&lt;&gt;"Hours",0,IF(K202&lt;&gt;"OK","n.a.",INDEX('Rates'!$I$8:$I$15,MATCH(F202,'Rates'!$G$8:$G$15,0)))))</x:f>
      </x:c>
      <x:c r="J202" s="24" t="str">
        <x:f>IF(COUNTA(B202:H202)=0,"",IF(K202&lt;&gt;"OK","n.a.",IF(E202="Hours",G202*I202,0)))</x:f>
      </x:c>
      <x:c r="K202" s="11" t="str">
        <x:f>IF(COUNTA(B202:H202)=0,"",IF(B202="","Missing entry ID",IF(COUNTIFS($B$9:$B$258,B202)&lt;&gt;1,"Duplicate entry ID",IF(OR(COUNTBLANK(C202)=1,NOT(ISNUMBER(C202))),"Invalid date",IF(M202=1,"Unmapped client",IF(AND(E202&lt;&gt;"Invoice",E202&lt;&gt;"Direct expense",E202&lt;&gt;"Hours"),"Invalid entry type",IF(E202="Hours",IF(OR(COUNTBLANK(G202)=1,NOT(ISNUMBER(G202)),G202&lt;0),"Invalid hours",IF(OR(COUNTBLANK(H202)=1,NOT(ISNUMBER(H202)),H202&lt;&gt;0),"Hours amount must be 0",IF(F202="","Missing role ID",IF(COUNTIFS('Rates'!$G$8:$G$15,F202)&lt;&gt;1,"Missing/duplicate role",IF(INDEX('Rates'!$J$8:$J$15,MATCH(F202,'Rates'!$G$8:$G$15,0))&lt;&gt;"OK","Invalid rate mapping","OK"))))),IF(OR(COUNTBLANK(H202)=1,NOT(ISNUMBER(H202))),"Invalid amount",IF(OR(COUNTBLANK(G202)=1,NOT(ISNUMBER(G202)),G202&lt;&gt;0,F202&lt;&gt;""),"Use hours 0, role blank","OK")))))))))</x:f>
      </x:c>
      <x:c r="L202" s="2" t="str">
        <x:f>IF(COUNTA(B202:H202)=0,"",IF('Rates'!$D$4&lt;&gt;"OK","n.a.",IF(ISNUMBER(C202),IF(AND(C202&gt;='Rates'!$B$4,C202&lt;'Rates'!$C$4),1,0),0)))</x:f>
      </x:c>
      <x:c r="M202" s="2" t="str">
        <x:f>IF(COUNTA(B202:H202)=0,"",IF(D202="",1,IF(COUNTIFS('Rates'!$B$8:$B$17,D202)&lt;&gt;1,1,IF(INDEX('Rates'!$D$8:$D$17,MATCH(D202,'Rates'!$B$8:$B$17,0))&lt;&gt;"OK",1,0))))</x:f>
      </x:c>
    </x:row>
    <x:row r="203" ht="24" customHeight="1">
      <x:c r="A203" s="2"/>
      <x:c r="B203" s="20"/>
      <x:c r="C203" s="40"/>
      <x:c r="D203" s="20"/>
      <x:c r="E203" s="20"/>
      <x:c r="F203" s="20"/>
      <x:c r="G203" s="22"/>
      <x:c r="H203" s="23"/>
      <x:c r="I203" s="25" t="str">
        <x:f>IF(COUNTA(B203:H203)=0,"",IF(E203&lt;&gt;"Hours",0,IF(K203&lt;&gt;"OK","n.a.",INDEX('Rates'!$I$8:$I$15,MATCH(F203,'Rates'!$G$8:$G$15,0)))))</x:f>
      </x:c>
      <x:c r="J203" s="24" t="str">
        <x:f>IF(COUNTA(B203:H203)=0,"",IF(K203&lt;&gt;"OK","n.a.",IF(E203="Hours",G203*I203,0)))</x:f>
      </x:c>
      <x:c r="K203" s="11" t="str">
        <x:f>IF(COUNTA(B203:H203)=0,"",IF(B203="","Missing entry ID",IF(COUNTIFS($B$9:$B$258,B203)&lt;&gt;1,"Duplicate entry ID",IF(OR(COUNTBLANK(C203)=1,NOT(ISNUMBER(C203))),"Invalid date",IF(M203=1,"Unmapped client",IF(AND(E203&lt;&gt;"Invoice",E203&lt;&gt;"Direct expense",E203&lt;&gt;"Hours"),"Invalid entry type",IF(E203="Hours",IF(OR(COUNTBLANK(G203)=1,NOT(ISNUMBER(G203)),G203&lt;0),"Invalid hours",IF(OR(COUNTBLANK(H203)=1,NOT(ISNUMBER(H203)),H203&lt;&gt;0),"Hours amount must be 0",IF(F203="","Missing role ID",IF(COUNTIFS('Rates'!$G$8:$G$15,F203)&lt;&gt;1,"Missing/duplicate role",IF(INDEX('Rates'!$J$8:$J$15,MATCH(F203,'Rates'!$G$8:$G$15,0))&lt;&gt;"OK","Invalid rate mapping","OK"))))),IF(OR(COUNTBLANK(H203)=1,NOT(ISNUMBER(H203))),"Invalid amount",IF(OR(COUNTBLANK(G203)=1,NOT(ISNUMBER(G203)),G203&lt;&gt;0,F203&lt;&gt;""),"Use hours 0, role blank","OK")))))))))</x:f>
      </x:c>
      <x:c r="L203" s="2" t="str">
        <x:f>IF(COUNTA(B203:H203)=0,"",IF('Rates'!$D$4&lt;&gt;"OK","n.a.",IF(ISNUMBER(C203),IF(AND(C203&gt;='Rates'!$B$4,C203&lt;'Rates'!$C$4),1,0),0)))</x:f>
      </x:c>
      <x:c r="M203" s="2" t="str">
        <x:f>IF(COUNTA(B203:H203)=0,"",IF(D203="",1,IF(COUNTIFS('Rates'!$B$8:$B$17,D203)&lt;&gt;1,1,IF(INDEX('Rates'!$D$8:$D$17,MATCH(D203,'Rates'!$B$8:$B$17,0))&lt;&gt;"OK",1,0))))</x:f>
      </x:c>
    </x:row>
    <x:row r="204" ht="24" customHeight="1">
      <x:c r="A204" s="2"/>
      <x:c r="B204" s="20"/>
      <x:c r="C204" s="40"/>
      <x:c r="D204" s="20"/>
      <x:c r="E204" s="20"/>
      <x:c r="F204" s="20"/>
      <x:c r="G204" s="22"/>
      <x:c r="H204" s="23"/>
      <x:c r="I204" s="25" t="str">
        <x:f>IF(COUNTA(B204:H204)=0,"",IF(E204&lt;&gt;"Hours",0,IF(K204&lt;&gt;"OK","n.a.",INDEX('Rates'!$I$8:$I$15,MATCH(F204,'Rates'!$G$8:$G$15,0)))))</x:f>
      </x:c>
      <x:c r="J204" s="24" t="str">
        <x:f>IF(COUNTA(B204:H204)=0,"",IF(K204&lt;&gt;"OK","n.a.",IF(E204="Hours",G204*I204,0)))</x:f>
      </x:c>
      <x:c r="K204" s="11" t="str">
        <x:f>IF(COUNTA(B204:H204)=0,"",IF(B204="","Missing entry ID",IF(COUNTIFS($B$9:$B$258,B204)&lt;&gt;1,"Duplicate entry ID",IF(OR(COUNTBLANK(C204)=1,NOT(ISNUMBER(C204))),"Invalid date",IF(M204=1,"Unmapped client",IF(AND(E204&lt;&gt;"Invoice",E204&lt;&gt;"Direct expense",E204&lt;&gt;"Hours"),"Invalid entry type",IF(E204="Hours",IF(OR(COUNTBLANK(G204)=1,NOT(ISNUMBER(G204)),G204&lt;0),"Invalid hours",IF(OR(COUNTBLANK(H204)=1,NOT(ISNUMBER(H204)),H204&lt;&gt;0),"Hours amount must be 0",IF(F204="","Missing role ID",IF(COUNTIFS('Rates'!$G$8:$G$15,F204)&lt;&gt;1,"Missing/duplicate role",IF(INDEX('Rates'!$J$8:$J$15,MATCH(F204,'Rates'!$G$8:$G$15,0))&lt;&gt;"OK","Invalid rate mapping","OK"))))),IF(OR(COUNTBLANK(H204)=1,NOT(ISNUMBER(H204))),"Invalid amount",IF(OR(COUNTBLANK(G204)=1,NOT(ISNUMBER(G204)),G204&lt;&gt;0,F204&lt;&gt;""),"Use hours 0, role blank","OK")))))))))</x:f>
      </x:c>
      <x:c r="L204" s="2" t="str">
        <x:f>IF(COUNTA(B204:H204)=0,"",IF('Rates'!$D$4&lt;&gt;"OK","n.a.",IF(ISNUMBER(C204),IF(AND(C204&gt;='Rates'!$B$4,C204&lt;'Rates'!$C$4),1,0),0)))</x:f>
      </x:c>
      <x:c r="M204" s="2" t="str">
        <x:f>IF(COUNTA(B204:H204)=0,"",IF(D204="",1,IF(COUNTIFS('Rates'!$B$8:$B$17,D204)&lt;&gt;1,1,IF(INDEX('Rates'!$D$8:$D$17,MATCH(D204,'Rates'!$B$8:$B$17,0))&lt;&gt;"OK",1,0))))</x:f>
      </x:c>
    </x:row>
    <x:row r="205" ht="24" customHeight="1">
      <x:c r="A205" s="2"/>
      <x:c r="B205" s="20"/>
      <x:c r="C205" s="40"/>
      <x:c r="D205" s="20"/>
      <x:c r="E205" s="20"/>
      <x:c r="F205" s="20"/>
      <x:c r="G205" s="22"/>
      <x:c r="H205" s="23"/>
      <x:c r="I205" s="25" t="str">
        <x:f>IF(COUNTA(B205:H205)=0,"",IF(E205&lt;&gt;"Hours",0,IF(K205&lt;&gt;"OK","n.a.",INDEX('Rates'!$I$8:$I$15,MATCH(F205,'Rates'!$G$8:$G$15,0)))))</x:f>
      </x:c>
      <x:c r="J205" s="24" t="str">
        <x:f>IF(COUNTA(B205:H205)=0,"",IF(K205&lt;&gt;"OK","n.a.",IF(E205="Hours",G205*I205,0)))</x:f>
      </x:c>
      <x:c r="K205" s="11" t="str">
        <x:f>IF(COUNTA(B205:H205)=0,"",IF(B205="","Missing entry ID",IF(COUNTIFS($B$9:$B$258,B205)&lt;&gt;1,"Duplicate entry ID",IF(OR(COUNTBLANK(C205)=1,NOT(ISNUMBER(C205))),"Invalid date",IF(M205=1,"Unmapped client",IF(AND(E205&lt;&gt;"Invoice",E205&lt;&gt;"Direct expense",E205&lt;&gt;"Hours"),"Invalid entry type",IF(E205="Hours",IF(OR(COUNTBLANK(G205)=1,NOT(ISNUMBER(G205)),G205&lt;0),"Invalid hours",IF(OR(COUNTBLANK(H205)=1,NOT(ISNUMBER(H205)),H205&lt;&gt;0),"Hours amount must be 0",IF(F205="","Missing role ID",IF(COUNTIFS('Rates'!$G$8:$G$15,F205)&lt;&gt;1,"Missing/duplicate role",IF(INDEX('Rates'!$J$8:$J$15,MATCH(F205,'Rates'!$G$8:$G$15,0))&lt;&gt;"OK","Invalid rate mapping","OK"))))),IF(OR(COUNTBLANK(H205)=1,NOT(ISNUMBER(H205))),"Invalid amount",IF(OR(COUNTBLANK(G205)=1,NOT(ISNUMBER(G205)),G205&lt;&gt;0,F205&lt;&gt;""),"Use hours 0, role blank","OK")))))))))</x:f>
      </x:c>
      <x:c r="L205" s="2" t="str">
        <x:f>IF(COUNTA(B205:H205)=0,"",IF('Rates'!$D$4&lt;&gt;"OK","n.a.",IF(ISNUMBER(C205),IF(AND(C205&gt;='Rates'!$B$4,C205&lt;'Rates'!$C$4),1,0),0)))</x:f>
      </x:c>
      <x:c r="M205" s="2" t="str">
        <x:f>IF(COUNTA(B205:H205)=0,"",IF(D205="",1,IF(COUNTIFS('Rates'!$B$8:$B$17,D205)&lt;&gt;1,1,IF(INDEX('Rates'!$D$8:$D$17,MATCH(D205,'Rates'!$B$8:$B$17,0))&lt;&gt;"OK",1,0))))</x:f>
      </x:c>
    </x:row>
    <x:row r="206" ht="24" customHeight="1">
      <x:c r="A206" s="2"/>
      <x:c r="B206" s="20"/>
      <x:c r="C206" s="40"/>
      <x:c r="D206" s="20"/>
      <x:c r="E206" s="20"/>
      <x:c r="F206" s="20"/>
      <x:c r="G206" s="22"/>
      <x:c r="H206" s="23"/>
      <x:c r="I206" s="25" t="str">
        <x:f>IF(COUNTA(B206:H206)=0,"",IF(E206&lt;&gt;"Hours",0,IF(K206&lt;&gt;"OK","n.a.",INDEX('Rates'!$I$8:$I$15,MATCH(F206,'Rates'!$G$8:$G$15,0)))))</x:f>
      </x:c>
      <x:c r="J206" s="24" t="str">
        <x:f>IF(COUNTA(B206:H206)=0,"",IF(K206&lt;&gt;"OK","n.a.",IF(E206="Hours",G206*I206,0)))</x:f>
      </x:c>
      <x:c r="K206" s="11" t="str">
        <x:f>IF(COUNTA(B206:H206)=0,"",IF(B206="","Missing entry ID",IF(COUNTIFS($B$9:$B$258,B206)&lt;&gt;1,"Duplicate entry ID",IF(OR(COUNTBLANK(C206)=1,NOT(ISNUMBER(C206))),"Invalid date",IF(M206=1,"Unmapped client",IF(AND(E206&lt;&gt;"Invoice",E206&lt;&gt;"Direct expense",E206&lt;&gt;"Hours"),"Invalid entry type",IF(E206="Hours",IF(OR(COUNTBLANK(G206)=1,NOT(ISNUMBER(G206)),G206&lt;0),"Invalid hours",IF(OR(COUNTBLANK(H206)=1,NOT(ISNUMBER(H206)),H206&lt;&gt;0),"Hours amount must be 0",IF(F206="","Missing role ID",IF(COUNTIFS('Rates'!$G$8:$G$15,F206)&lt;&gt;1,"Missing/duplicate role",IF(INDEX('Rates'!$J$8:$J$15,MATCH(F206,'Rates'!$G$8:$G$15,0))&lt;&gt;"OK","Invalid rate mapping","OK"))))),IF(OR(COUNTBLANK(H206)=1,NOT(ISNUMBER(H206))),"Invalid amount",IF(OR(COUNTBLANK(G206)=1,NOT(ISNUMBER(G206)),G206&lt;&gt;0,F206&lt;&gt;""),"Use hours 0, role blank","OK")))))))))</x:f>
      </x:c>
      <x:c r="L206" s="2" t="str">
        <x:f>IF(COUNTA(B206:H206)=0,"",IF('Rates'!$D$4&lt;&gt;"OK","n.a.",IF(ISNUMBER(C206),IF(AND(C206&gt;='Rates'!$B$4,C206&lt;'Rates'!$C$4),1,0),0)))</x:f>
      </x:c>
      <x:c r="M206" s="2" t="str">
        <x:f>IF(COUNTA(B206:H206)=0,"",IF(D206="",1,IF(COUNTIFS('Rates'!$B$8:$B$17,D206)&lt;&gt;1,1,IF(INDEX('Rates'!$D$8:$D$17,MATCH(D206,'Rates'!$B$8:$B$17,0))&lt;&gt;"OK",1,0))))</x:f>
      </x:c>
    </x:row>
    <x:row r="207" ht="24" customHeight="1">
      <x:c r="A207" s="2"/>
      <x:c r="B207" s="20"/>
      <x:c r="C207" s="40"/>
      <x:c r="D207" s="20"/>
      <x:c r="E207" s="20"/>
      <x:c r="F207" s="20"/>
      <x:c r="G207" s="22"/>
      <x:c r="H207" s="23"/>
      <x:c r="I207" s="25" t="str">
        <x:f>IF(COUNTA(B207:H207)=0,"",IF(E207&lt;&gt;"Hours",0,IF(K207&lt;&gt;"OK","n.a.",INDEX('Rates'!$I$8:$I$15,MATCH(F207,'Rates'!$G$8:$G$15,0)))))</x:f>
      </x:c>
      <x:c r="J207" s="24" t="str">
        <x:f>IF(COUNTA(B207:H207)=0,"",IF(K207&lt;&gt;"OK","n.a.",IF(E207="Hours",G207*I207,0)))</x:f>
      </x:c>
      <x:c r="K207" s="11" t="str">
        <x:f>IF(COUNTA(B207:H207)=0,"",IF(B207="","Missing entry ID",IF(COUNTIFS($B$9:$B$258,B207)&lt;&gt;1,"Duplicate entry ID",IF(OR(COUNTBLANK(C207)=1,NOT(ISNUMBER(C207))),"Invalid date",IF(M207=1,"Unmapped client",IF(AND(E207&lt;&gt;"Invoice",E207&lt;&gt;"Direct expense",E207&lt;&gt;"Hours"),"Invalid entry type",IF(E207="Hours",IF(OR(COUNTBLANK(G207)=1,NOT(ISNUMBER(G207)),G207&lt;0),"Invalid hours",IF(OR(COUNTBLANK(H207)=1,NOT(ISNUMBER(H207)),H207&lt;&gt;0),"Hours amount must be 0",IF(F207="","Missing role ID",IF(COUNTIFS('Rates'!$G$8:$G$15,F207)&lt;&gt;1,"Missing/duplicate role",IF(INDEX('Rates'!$J$8:$J$15,MATCH(F207,'Rates'!$G$8:$G$15,0))&lt;&gt;"OK","Invalid rate mapping","OK"))))),IF(OR(COUNTBLANK(H207)=1,NOT(ISNUMBER(H207))),"Invalid amount",IF(OR(COUNTBLANK(G207)=1,NOT(ISNUMBER(G207)),G207&lt;&gt;0,F207&lt;&gt;""),"Use hours 0, role blank","OK")))))))))</x:f>
      </x:c>
      <x:c r="L207" s="2" t="str">
        <x:f>IF(COUNTA(B207:H207)=0,"",IF('Rates'!$D$4&lt;&gt;"OK","n.a.",IF(ISNUMBER(C207),IF(AND(C207&gt;='Rates'!$B$4,C207&lt;'Rates'!$C$4),1,0),0)))</x:f>
      </x:c>
      <x:c r="M207" s="2" t="str">
        <x:f>IF(COUNTA(B207:H207)=0,"",IF(D207="",1,IF(COUNTIFS('Rates'!$B$8:$B$17,D207)&lt;&gt;1,1,IF(INDEX('Rates'!$D$8:$D$17,MATCH(D207,'Rates'!$B$8:$B$17,0))&lt;&gt;"OK",1,0))))</x:f>
      </x:c>
    </x:row>
    <x:row r="208" ht="24" customHeight="1">
      <x:c r="A208" s="2"/>
      <x:c r="B208" s="20"/>
      <x:c r="C208" s="40"/>
      <x:c r="D208" s="20"/>
      <x:c r="E208" s="20"/>
      <x:c r="F208" s="20"/>
      <x:c r="G208" s="22"/>
      <x:c r="H208" s="23"/>
      <x:c r="I208" s="25" t="str">
        <x:f>IF(COUNTA(B208:H208)=0,"",IF(E208&lt;&gt;"Hours",0,IF(K208&lt;&gt;"OK","n.a.",INDEX('Rates'!$I$8:$I$15,MATCH(F208,'Rates'!$G$8:$G$15,0)))))</x:f>
      </x:c>
      <x:c r="J208" s="24" t="str">
        <x:f>IF(COUNTA(B208:H208)=0,"",IF(K208&lt;&gt;"OK","n.a.",IF(E208="Hours",G208*I208,0)))</x:f>
      </x:c>
      <x:c r="K208" s="11" t="str">
        <x:f>IF(COUNTA(B208:H208)=0,"",IF(B208="","Missing entry ID",IF(COUNTIFS($B$9:$B$258,B208)&lt;&gt;1,"Duplicate entry ID",IF(OR(COUNTBLANK(C208)=1,NOT(ISNUMBER(C208))),"Invalid date",IF(M208=1,"Unmapped client",IF(AND(E208&lt;&gt;"Invoice",E208&lt;&gt;"Direct expense",E208&lt;&gt;"Hours"),"Invalid entry type",IF(E208="Hours",IF(OR(COUNTBLANK(G208)=1,NOT(ISNUMBER(G208)),G208&lt;0),"Invalid hours",IF(OR(COUNTBLANK(H208)=1,NOT(ISNUMBER(H208)),H208&lt;&gt;0),"Hours amount must be 0",IF(F208="","Missing role ID",IF(COUNTIFS('Rates'!$G$8:$G$15,F208)&lt;&gt;1,"Missing/duplicate role",IF(INDEX('Rates'!$J$8:$J$15,MATCH(F208,'Rates'!$G$8:$G$15,0))&lt;&gt;"OK","Invalid rate mapping","OK"))))),IF(OR(COUNTBLANK(H208)=1,NOT(ISNUMBER(H208))),"Invalid amount",IF(OR(COUNTBLANK(G208)=1,NOT(ISNUMBER(G208)),G208&lt;&gt;0,F208&lt;&gt;""),"Use hours 0, role blank","OK")))))))))</x:f>
      </x:c>
      <x:c r="L208" s="2" t="str">
        <x:f>IF(COUNTA(B208:H208)=0,"",IF('Rates'!$D$4&lt;&gt;"OK","n.a.",IF(ISNUMBER(C208),IF(AND(C208&gt;='Rates'!$B$4,C208&lt;'Rates'!$C$4),1,0),0)))</x:f>
      </x:c>
      <x:c r="M208" s="2" t="str">
        <x:f>IF(COUNTA(B208:H208)=0,"",IF(D208="",1,IF(COUNTIFS('Rates'!$B$8:$B$17,D208)&lt;&gt;1,1,IF(INDEX('Rates'!$D$8:$D$17,MATCH(D208,'Rates'!$B$8:$B$17,0))&lt;&gt;"OK",1,0))))</x:f>
      </x:c>
    </x:row>
    <x:row r="209" ht="24" customHeight="1">
      <x:c r="A209" s="2"/>
      <x:c r="B209" s="20"/>
      <x:c r="C209" s="40"/>
      <x:c r="D209" s="20"/>
      <x:c r="E209" s="20"/>
      <x:c r="F209" s="20"/>
      <x:c r="G209" s="22"/>
      <x:c r="H209" s="23"/>
      <x:c r="I209" s="25" t="str">
        <x:f>IF(COUNTA(B209:H209)=0,"",IF(E209&lt;&gt;"Hours",0,IF(K209&lt;&gt;"OK","n.a.",INDEX('Rates'!$I$8:$I$15,MATCH(F209,'Rates'!$G$8:$G$15,0)))))</x:f>
      </x:c>
      <x:c r="J209" s="24" t="str">
        <x:f>IF(COUNTA(B209:H209)=0,"",IF(K209&lt;&gt;"OK","n.a.",IF(E209="Hours",G209*I209,0)))</x:f>
      </x:c>
      <x:c r="K209" s="11" t="str">
        <x:f>IF(COUNTA(B209:H209)=0,"",IF(B209="","Missing entry ID",IF(COUNTIFS($B$9:$B$258,B209)&lt;&gt;1,"Duplicate entry ID",IF(OR(COUNTBLANK(C209)=1,NOT(ISNUMBER(C209))),"Invalid date",IF(M209=1,"Unmapped client",IF(AND(E209&lt;&gt;"Invoice",E209&lt;&gt;"Direct expense",E209&lt;&gt;"Hours"),"Invalid entry type",IF(E209="Hours",IF(OR(COUNTBLANK(G209)=1,NOT(ISNUMBER(G209)),G209&lt;0),"Invalid hours",IF(OR(COUNTBLANK(H209)=1,NOT(ISNUMBER(H209)),H209&lt;&gt;0),"Hours amount must be 0",IF(F209="","Missing role ID",IF(COUNTIFS('Rates'!$G$8:$G$15,F209)&lt;&gt;1,"Missing/duplicate role",IF(INDEX('Rates'!$J$8:$J$15,MATCH(F209,'Rates'!$G$8:$G$15,0))&lt;&gt;"OK","Invalid rate mapping","OK"))))),IF(OR(COUNTBLANK(H209)=1,NOT(ISNUMBER(H209))),"Invalid amount",IF(OR(COUNTBLANK(G209)=1,NOT(ISNUMBER(G209)),G209&lt;&gt;0,F209&lt;&gt;""),"Use hours 0, role blank","OK")))))))))</x:f>
      </x:c>
      <x:c r="L209" s="2" t="str">
        <x:f>IF(COUNTA(B209:H209)=0,"",IF('Rates'!$D$4&lt;&gt;"OK","n.a.",IF(ISNUMBER(C209),IF(AND(C209&gt;='Rates'!$B$4,C209&lt;'Rates'!$C$4),1,0),0)))</x:f>
      </x:c>
      <x:c r="M209" s="2" t="str">
        <x:f>IF(COUNTA(B209:H209)=0,"",IF(D209="",1,IF(COUNTIFS('Rates'!$B$8:$B$17,D209)&lt;&gt;1,1,IF(INDEX('Rates'!$D$8:$D$17,MATCH(D209,'Rates'!$B$8:$B$17,0))&lt;&gt;"OK",1,0))))</x:f>
      </x:c>
    </x:row>
    <x:row r="210" ht="24" customHeight="1">
      <x:c r="A210" s="2"/>
      <x:c r="B210" s="20"/>
      <x:c r="C210" s="40"/>
      <x:c r="D210" s="20"/>
      <x:c r="E210" s="20"/>
      <x:c r="F210" s="20"/>
      <x:c r="G210" s="22"/>
      <x:c r="H210" s="23"/>
      <x:c r="I210" s="25" t="str">
        <x:f>IF(COUNTA(B210:H210)=0,"",IF(E210&lt;&gt;"Hours",0,IF(K210&lt;&gt;"OK","n.a.",INDEX('Rates'!$I$8:$I$15,MATCH(F210,'Rates'!$G$8:$G$15,0)))))</x:f>
      </x:c>
      <x:c r="J210" s="24" t="str">
        <x:f>IF(COUNTA(B210:H210)=0,"",IF(K210&lt;&gt;"OK","n.a.",IF(E210="Hours",G210*I210,0)))</x:f>
      </x:c>
      <x:c r="K210" s="11" t="str">
        <x:f>IF(COUNTA(B210:H210)=0,"",IF(B210="","Missing entry ID",IF(COUNTIFS($B$9:$B$258,B210)&lt;&gt;1,"Duplicate entry ID",IF(OR(COUNTBLANK(C210)=1,NOT(ISNUMBER(C210))),"Invalid date",IF(M210=1,"Unmapped client",IF(AND(E210&lt;&gt;"Invoice",E210&lt;&gt;"Direct expense",E210&lt;&gt;"Hours"),"Invalid entry type",IF(E210="Hours",IF(OR(COUNTBLANK(G210)=1,NOT(ISNUMBER(G210)),G210&lt;0),"Invalid hours",IF(OR(COUNTBLANK(H210)=1,NOT(ISNUMBER(H210)),H210&lt;&gt;0),"Hours amount must be 0",IF(F210="","Missing role ID",IF(COUNTIFS('Rates'!$G$8:$G$15,F210)&lt;&gt;1,"Missing/duplicate role",IF(INDEX('Rates'!$J$8:$J$15,MATCH(F210,'Rates'!$G$8:$G$15,0))&lt;&gt;"OK","Invalid rate mapping","OK"))))),IF(OR(COUNTBLANK(H210)=1,NOT(ISNUMBER(H210))),"Invalid amount",IF(OR(COUNTBLANK(G210)=1,NOT(ISNUMBER(G210)),G210&lt;&gt;0,F210&lt;&gt;""),"Use hours 0, role blank","OK")))))))))</x:f>
      </x:c>
      <x:c r="L210" s="2" t="str">
        <x:f>IF(COUNTA(B210:H210)=0,"",IF('Rates'!$D$4&lt;&gt;"OK","n.a.",IF(ISNUMBER(C210),IF(AND(C210&gt;='Rates'!$B$4,C210&lt;'Rates'!$C$4),1,0),0)))</x:f>
      </x:c>
      <x:c r="M210" s="2" t="str">
        <x:f>IF(COUNTA(B210:H210)=0,"",IF(D210="",1,IF(COUNTIFS('Rates'!$B$8:$B$17,D210)&lt;&gt;1,1,IF(INDEX('Rates'!$D$8:$D$17,MATCH(D210,'Rates'!$B$8:$B$17,0))&lt;&gt;"OK",1,0))))</x:f>
      </x:c>
    </x:row>
    <x:row r="211" ht="24" customHeight="1">
      <x:c r="A211" s="2"/>
      <x:c r="B211" s="20"/>
      <x:c r="C211" s="40"/>
      <x:c r="D211" s="20"/>
      <x:c r="E211" s="20"/>
      <x:c r="F211" s="20"/>
      <x:c r="G211" s="22"/>
      <x:c r="H211" s="23"/>
      <x:c r="I211" s="25" t="str">
        <x:f>IF(COUNTA(B211:H211)=0,"",IF(E211&lt;&gt;"Hours",0,IF(K211&lt;&gt;"OK","n.a.",INDEX('Rates'!$I$8:$I$15,MATCH(F211,'Rates'!$G$8:$G$15,0)))))</x:f>
      </x:c>
      <x:c r="J211" s="24" t="str">
        <x:f>IF(COUNTA(B211:H211)=0,"",IF(K211&lt;&gt;"OK","n.a.",IF(E211="Hours",G211*I211,0)))</x:f>
      </x:c>
      <x:c r="K211" s="11" t="str">
        <x:f>IF(COUNTA(B211:H211)=0,"",IF(B211="","Missing entry ID",IF(COUNTIFS($B$9:$B$258,B211)&lt;&gt;1,"Duplicate entry ID",IF(OR(COUNTBLANK(C211)=1,NOT(ISNUMBER(C211))),"Invalid date",IF(M211=1,"Unmapped client",IF(AND(E211&lt;&gt;"Invoice",E211&lt;&gt;"Direct expense",E211&lt;&gt;"Hours"),"Invalid entry type",IF(E211="Hours",IF(OR(COUNTBLANK(G211)=1,NOT(ISNUMBER(G211)),G211&lt;0),"Invalid hours",IF(OR(COUNTBLANK(H211)=1,NOT(ISNUMBER(H211)),H211&lt;&gt;0),"Hours amount must be 0",IF(F211="","Missing role ID",IF(COUNTIFS('Rates'!$G$8:$G$15,F211)&lt;&gt;1,"Missing/duplicate role",IF(INDEX('Rates'!$J$8:$J$15,MATCH(F211,'Rates'!$G$8:$G$15,0))&lt;&gt;"OK","Invalid rate mapping","OK"))))),IF(OR(COUNTBLANK(H211)=1,NOT(ISNUMBER(H211))),"Invalid amount",IF(OR(COUNTBLANK(G211)=1,NOT(ISNUMBER(G211)),G211&lt;&gt;0,F211&lt;&gt;""),"Use hours 0, role blank","OK")))))))))</x:f>
      </x:c>
      <x:c r="L211" s="2" t="str">
        <x:f>IF(COUNTA(B211:H211)=0,"",IF('Rates'!$D$4&lt;&gt;"OK","n.a.",IF(ISNUMBER(C211),IF(AND(C211&gt;='Rates'!$B$4,C211&lt;'Rates'!$C$4),1,0),0)))</x:f>
      </x:c>
      <x:c r="M211" s="2" t="str">
        <x:f>IF(COUNTA(B211:H211)=0,"",IF(D211="",1,IF(COUNTIFS('Rates'!$B$8:$B$17,D211)&lt;&gt;1,1,IF(INDEX('Rates'!$D$8:$D$17,MATCH(D211,'Rates'!$B$8:$B$17,0))&lt;&gt;"OK",1,0))))</x:f>
      </x:c>
    </x:row>
    <x:row r="212" ht="24" customHeight="1">
      <x:c r="A212" s="2"/>
      <x:c r="B212" s="20"/>
      <x:c r="C212" s="40"/>
      <x:c r="D212" s="20"/>
      <x:c r="E212" s="20"/>
      <x:c r="F212" s="20"/>
      <x:c r="G212" s="22"/>
      <x:c r="H212" s="23"/>
      <x:c r="I212" s="25" t="str">
        <x:f>IF(COUNTA(B212:H212)=0,"",IF(E212&lt;&gt;"Hours",0,IF(K212&lt;&gt;"OK","n.a.",INDEX('Rates'!$I$8:$I$15,MATCH(F212,'Rates'!$G$8:$G$15,0)))))</x:f>
      </x:c>
      <x:c r="J212" s="24" t="str">
        <x:f>IF(COUNTA(B212:H212)=0,"",IF(K212&lt;&gt;"OK","n.a.",IF(E212="Hours",G212*I212,0)))</x:f>
      </x:c>
      <x:c r="K212" s="11" t="str">
        <x:f>IF(COUNTA(B212:H212)=0,"",IF(B212="","Missing entry ID",IF(COUNTIFS($B$9:$B$258,B212)&lt;&gt;1,"Duplicate entry ID",IF(OR(COUNTBLANK(C212)=1,NOT(ISNUMBER(C212))),"Invalid date",IF(M212=1,"Unmapped client",IF(AND(E212&lt;&gt;"Invoice",E212&lt;&gt;"Direct expense",E212&lt;&gt;"Hours"),"Invalid entry type",IF(E212="Hours",IF(OR(COUNTBLANK(G212)=1,NOT(ISNUMBER(G212)),G212&lt;0),"Invalid hours",IF(OR(COUNTBLANK(H212)=1,NOT(ISNUMBER(H212)),H212&lt;&gt;0),"Hours amount must be 0",IF(F212="","Missing role ID",IF(COUNTIFS('Rates'!$G$8:$G$15,F212)&lt;&gt;1,"Missing/duplicate role",IF(INDEX('Rates'!$J$8:$J$15,MATCH(F212,'Rates'!$G$8:$G$15,0))&lt;&gt;"OK","Invalid rate mapping","OK"))))),IF(OR(COUNTBLANK(H212)=1,NOT(ISNUMBER(H212))),"Invalid amount",IF(OR(COUNTBLANK(G212)=1,NOT(ISNUMBER(G212)),G212&lt;&gt;0,F212&lt;&gt;""),"Use hours 0, role blank","OK")))))))))</x:f>
      </x:c>
      <x:c r="L212" s="2" t="str">
        <x:f>IF(COUNTA(B212:H212)=0,"",IF('Rates'!$D$4&lt;&gt;"OK","n.a.",IF(ISNUMBER(C212),IF(AND(C212&gt;='Rates'!$B$4,C212&lt;'Rates'!$C$4),1,0),0)))</x:f>
      </x:c>
      <x:c r="M212" s="2" t="str">
        <x:f>IF(COUNTA(B212:H212)=0,"",IF(D212="",1,IF(COUNTIFS('Rates'!$B$8:$B$17,D212)&lt;&gt;1,1,IF(INDEX('Rates'!$D$8:$D$17,MATCH(D212,'Rates'!$B$8:$B$17,0))&lt;&gt;"OK",1,0))))</x:f>
      </x:c>
    </x:row>
    <x:row r="213" ht="24" customHeight="1">
      <x:c r="A213" s="2"/>
      <x:c r="B213" s="20"/>
      <x:c r="C213" s="40"/>
      <x:c r="D213" s="20"/>
      <x:c r="E213" s="20"/>
      <x:c r="F213" s="20"/>
      <x:c r="G213" s="22"/>
      <x:c r="H213" s="23"/>
      <x:c r="I213" s="25" t="str">
        <x:f>IF(COUNTA(B213:H213)=0,"",IF(E213&lt;&gt;"Hours",0,IF(K213&lt;&gt;"OK","n.a.",INDEX('Rates'!$I$8:$I$15,MATCH(F213,'Rates'!$G$8:$G$15,0)))))</x:f>
      </x:c>
      <x:c r="J213" s="24" t="str">
        <x:f>IF(COUNTA(B213:H213)=0,"",IF(K213&lt;&gt;"OK","n.a.",IF(E213="Hours",G213*I213,0)))</x:f>
      </x:c>
      <x:c r="K213" s="11" t="str">
        <x:f>IF(COUNTA(B213:H213)=0,"",IF(B213="","Missing entry ID",IF(COUNTIFS($B$9:$B$258,B213)&lt;&gt;1,"Duplicate entry ID",IF(OR(COUNTBLANK(C213)=1,NOT(ISNUMBER(C213))),"Invalid date",IF(M213=1,"Unmapped client",IF(AND(E213&lt;&gt;"Invoice",E213&lt;&gt;"Direct expense",E213&lt;&gt;"Hours"),"Invalid entry type",IF(E213="Hours",IF(OR(COUNTBLANK(G213)=1,NOT(ISNUMBER(G213)),G213&lt;0),"Invalid hours",IF(OR(COUNTBLANK(H213)=1,NOT(ISNUMBER(H213)),H213&lt;&gt;0),"Hours amount must be 0",IF(F213="","Missing role ID",IF(COUNTIFS('Rates'!$G$8:$G$15,F213)&lt;&gt;1,"Missing/duplicate role",IF(INDEX('Rates'!$J$8:$J$15,MATCH(F213,'Rates'!$G$8:$G$15,0))&lt;&gt;"OK","Invalid rate mapping","OK"))))),IF(OR(COUNTBLANK(H213)=1,NOT(ISNUMBER(H213))),"Invalid amount",IF(OR(COUNTBLANK(G213)=1,NOT(ISNUMBER(G213)),G213&lt;&gt;0,F213&lt;&gt;""),"Use hours 0, role blank","OK")))))))))</x:f>
      </x:c>
      <x:c r="L213" s="2" t="str">
        <x:f>IF(COUNTA(B213:H213)=0,"",IF('Rates'!$D$4&lt;&gt;"OK","n.a.",IF(ISNUMBER(C213),IF(AND(C213&gt;='Rates'!$B$4,C213&lt;'Rates'!$C$4),1,0),0)))</x:f>
      </x:c>
      <x:c r="M213" s="2" t="str">
        <x:f>IF(COUNTA(B213:H213)=0,"",IF(D213="",1,IF(COUNTIFS('Rates'!$B$8:$B$17,D213)&lt;&gt;1,1,IF(INDEX('Rates'!$D$8:$D$17,MATCH(D213,'Rates'!$B$8:$B$17,0))&lt;&gt;"OK",1,0))))</x:f>
      </x:c>
    </x:row>
    <x:row r="214" ht="24" customHeight="1">
      <x:c r="A214" s="2"/>
      <x:c r="B214" s="20"/>
      <x:c r="C214" s="40"/>
      <x:c r="D214" s="20"/>
      <x:c r="E214" s="20"/>
      <x:c r="F214" s="20"/>
      <x:c r="G214" s="22"/>
      <x:c r="H214" s="23"/>
      <x:c r="I214" s="25" t="str">
        <x:f>IF(COUNTA(B214:H214)=0,"",IF(E214&lt;&gt;"Hours",0,IF(K214&lt;&gt;"OK","n.a.",INDEX('Rates'!$I$8:$I$15,MATCH(F214,'Rates'!$G$8:$G$15,0)))))</x:f>
      </x:c>
      <x:c r="J214" s="24" t="str">
        <x:f>IF(COUNTA(B214:H214)=0,"",IF(K214&lt;&gt;"OK","n.a.",IF(E214="Hours",G214*I214,0)))</x:f>
      </x:c>
      <x:c r="K214" s="11" t="str">
        <x:f>IF(COUNTA(B214:H214)=0,"",IF(B214="","Missing entry ID",IF(COUNTIFS($B$9:$B$258,B214)&lt;&gt;1,"Duplicate entry ID",IF(OR(COUNTBLANK(C214)=1,NOT(ISNUMBER(C214))),"Invalid date",IF(M214=1,"Unmapped client",IF(AND(E214&lt;&gt;"Invoice",E214&lt;&gt;"Direct expense",E214&lt;&gt;"Hours"),"Invalid entry type",IF(E214="Hours",IF(OR(COUNTBLANK(G214)=1,NOT(ISNUMBER(G214)),G214&lt;0),"Invalid hours",IF(OR(COUNTBLANK(H214)=1,NOT(ISNUMBER(H214)),H214&lt;&gt;0),"Hours amount must be 0",IF(F214="","Missing role ID",IF(COUNTIFS('Rates'!$G$8:$G$15,F214)&lt;&gt;1,"Missing/duplicate role",IF(INDEX('Rates'!$J$8:$J$15,MATCH(F214,'Rates'!$G$8:$G$15,0))&lt;&gt;"OK","Invalid rate mapping","OK"))))),IF(OR(COUNTBLANK(H214)=1,NOT(ISNUMBER(H214))),"Invalid amount",IF(OR(COUNTBLANK(G214)=1,NOT(ISNUMBER(G214)),G214&lt;&gt;0,F214&lt;&gt;""),"Use hours 0, role blank","OK")))))))))</x:f>
      </x:c>
      <x:c r="L214" s="2" t="str">
        <x:f>IF(COUNTA(B214:H214)=0,"",IF('Rates'!$D$4&lt;&gt;"OK","n.a.",IF(ISNUMBER(C214),IF(AND(C214&gt;='Rates'!$B$4,C214&lt;'Rates'!$C$4),1,0),0)))</x:f>
      </x:c>
      <x:c r="M214" s="2" t="str">
        <x:f>IF(COUNTA(B214:H214)=0,"",IF(D214="",1,IF(COUNTIFS('Rates'!$B$8:$B$17,D214)&lt;&gt;1,1,IF(INDEX('Rates'!$D$8:$D$17,MATCH(D214,'Rates'!$B$8:$B$17,0))&lt;&gt;"OK",1,0))))</x:f>
      </x:c>
    </x:row>
    <x:row r="215" ht="24" customHeight="1">
      <x:c r="A215" s="2"/>
      <x:c r="B215" s="20"/>
      <x:c r="C215" s="40"/>
      <x:c r="D215" s="20"/>
      <x:c r="E215" s="20"/>
      <x:c r="F215" s="20"/>
      <x:c r="G215" s="22"/>
      <x:c r="H215" s="23"/>
      <x:c r="I215" s="25" t="str">
        <x:f>IF(COUNTA(B215:H215)=0,"",IF(E215&lt;&gt;"Hours",0,IF(K215&lt;&gt;"OK","n.a.",INDEX('Rates'!$I$8:$I$15,MATCH(F215,'Rates'!$G$8:$G$15,0)))))</x:f>
      </x:c>
      <x:c r="J215" s="24" t="str">
        <x:f>IF(COUNTA(B215:H215)=0,"",IF(K215&lt;&gt;"OK","n.a.",IF(E215="Hours",G215*I215,0)))</x:f>
      </x:c>
      <x:c r="K215" s="11" t="str">
        <x:f>IF(COUNTA(B215:H215)=0,"",IF(B215="","Missing entry ID",IF(COUNTIFS($B$9:$B$258,B215)&lt;&gt;1,"Duplicate entry ID",IF(OR(COUNTBLANK(C215)=1,NOT(ISNUMBER(C215))),"Invalid date",IF(M215=1,"Unmapped client",IF(AND(E215&lt;&gt;"Invoice",E215&lt;&gt;"Direct expense",E215&lt;&gt;"Hours"),"Invalid entry type",IF(E215="Hours",IF(OR(COUNTBLANK(G215)=1,NOT(ISNUMBER(G215)),G215&lt;0),"Invalid hours",IF(OR(COUNTBLANK(H215)=1,NOT(ISNUMBER(H215)),H215&lt;&gt;0),"Hours amount must be 0",IF(F215="","Missing role ID",IF(COUNTIFS('Rates'!$G$8:$G$15,F215)&lt;&gt;1,"Missing/duplicate role",IF(INDEX('Rates'!$J$8:$J$15,MATCH(F215,'Rates'!$G$8:$G$15,0))&lt;&gt;"OK","Invalid rate mapping","OK"))))),IF(OR(COUNTBLANK(H215)=1,NOT(ISNUMBER(H215))),"Invalid amount",IF(OR(COUNTBLANK(G215)=1,NOT(ISNUMBER(G215)),G215&lt;&gt;0,F215&lt;&gt;""),"Use hours 0, role blank","OK")))))))))</x:f>
      </x:c>
      <x:c r="L215" s="2" t="str">
        <x:f>IF(COUNTA(B215:H215)=0,"",IF('Rates'!$D$4&lt;&gt;"OK","n.a.",IF(ISNUMBER(C215),IF(AND(C215&gt;='Rates'!$B$4,C215&lt;'Rates'!$C$4),1,0),0)))</x:f>
      </x:c>
      <x:c r="M215" s="2" t="str">
        <x:f>IF(COUNTA(B215:H215)=0,"",IF(D215="",1,IF(COUNTIFS('Rates'!$B$8:$B$17,D215)&lt;&gt;1,1,IF(INDEX('Rates'!$D$8:$D$17,MATCH(D215,'Rates'!$B$8:$B$17,0))&lt;&gt;"OK",1,0))))</x:f>
      </x:c>
    </x:row>
    <x:row r="216" ht="24" customHeight="1">
      <x:c r="A216" s="2"/>
      <x:c r="B216" s="20"/>
      <x:c r="C216" s="40"/>
      <x:c r="D216" s="20"/>
      <x:c r="E216" s="20"/>
      <x:c r="F216" s="20"/>
      <x:c r="G216" s="22"/>
      <x:c r="H216" s="23"/>
      <x:c r="I216" s="25" t="str">
        <x:f>IF(COUNTA(B216:H216)=0,"",IF(E216&lt;&gt;"Hours",0,IF(K216&lt;&gt;"OK","n.a.",INDEX('Rates'!$I$8:$I$15,MATCH(F216,'Rates'!$G$8:$G$15,0)))))</x:f>
      </x:c>
      <x:c r="J216" s="24" t="str">
        <x:f>IF(COUNTA(B216:H216)=0,"",IF(K216&lt;&gt;"OK","n.a.",IF(E216="Hours",G216*I216,0)))</x:f>
      </x:c>
      <x:c r="K216" s="11" t="str">
        <x:f>IF(COUNTA(B216:H216)=0,"",IF(B216="","Missing entry ID",IF(COUNTIFS($B$9:$B$258,B216)&lt;&gt;1,"Duplicate entry ID",IF(OR(COUNTBLANK(C216)=1,NOT(ISNUMBER(C216))),"Invalid date",IF(M216=1,"Unmapped client",IF(AND(E216&lt;&gt;"Invoice",E216&lt;&gt;"Direct expense",E216&lt;&gt;"Hours"),"Invalid entry type",IF(E216="Hours",IF(OR(COUNTBLANK(G216)=1,NOT(ISNUMBER(G216)),G216&lt;0),"Invalid hours",IF(OR(COUNTBLANK(H216)=1,NOT(ISNUMBER(H216)),H216&lt;&gt;0),"Hours amount must be 0",IF(F216="","Missing role ID",IF(COUNTIFS('Rates'!$G$8:$G$15,F216)&lt;&gt;1,"Missing/duplicate role",IF(INDEX('Rates'!$J$8:$J$15,MATCH(F216,'Rates'!$G$8:$G$15,0))&lt;&gt;"OK","Invalid rate mapping","OK"))))),IF(OR(COUNTBLANK(H216)=1,NOT(ISNUMBER(H216))),"Invalid amount",IF(OR(COUNTBLANK(G216)=1,NOT(ISNUMBER(G216)),G216&lt;&gt;0,F216&lt;&gt;""),"Use hours 0, role blank","OK")))))))))</x:f>
      </x:c>
      <x:c r="L216" s="2" t="str">
        <x:f>IF(COUNTA(B216:H216)=0,"",IF('Rates'!$D$4&lt;&gt;"OK","n.a.",IF(ISNUMBER(C216),IF(AND(C216&gt;='Rates'!$B$4,C216&lt;'Rates'!$C$4),1,0),0)))</x:f>
      </x:c>
      <x:c r="M216" s="2" t="str">
        <x:f>IF(COUNTA(B216:H216)=0,"",IF(D216="",1,IF(COUNTIFS('Rates'!$B$8:$B$17,D216)&lt;&gt;1,1,IF(INDEX('Rates'!$D$8:$D$17,MATCH(D216,'Rates'!$B$8:$B$17,0))&lt;&gt;"OK",1,0))))</x:f>
      </x:c>
    </x:row>
    <x:row r="217" ht="24" customHeight="1">
      <x:c r="A217" s="2"/>
      <x:c r="B217" s="20"/>
      <x:c r="C217" s="40"/>
      <x:c r="D217" s="20"/>
      <x:c r="E217" s="20"/>
      <x:c r="F217" s="20"/>
      <x:c r="G217" s="22"/>
      <x:c r="H217" s="23"/>
      <x:c r="I217" s="25" t="str">
        <x:f>IF(COUNTA(B217:H217)=0,"",IF(E217&lt;&gt;"Hours",0,IF(K217&lt;&gt;"OK","n.a.",INDEX('Rates'!$I$8:$I$15,MATCH(F217,'Rates'!$G$8:$G$15,0)))))</x:f>
      </x:c>
      <x:c r="J217" s="24" t="str">
        <x:f>IF(COUNTA(B217:H217)=0,"",IF(K217&lt;&gt;"OK","n.a.",IF(E217="Hours",G217*I217,0)))</x:f>
      </x:c>
      <x:c r="K217" s="11" t="str">
        <x:f>IF(COUNTA(B217:H217)=0,"",IF(B217="","Missing entry ID",IF(COUNTIFS($B$9:$B$258,B217)&lt;&gt;1,"Duplicate entry ID",IF(OR(COUNTBLANK(C217)=1,NOT(ISNUMBER(C217))),"Invalid date",IF(M217=1,"Unmapped client",IF(AND(E217&lt;&gt;"Invoice",E217&lt;&gt;"Direct expense",E217&lt;&gt;"Hours"),"Invalid entry type",IF(E217="Hours",IF(OR(COUNTBLANK(G217)=1,NOT(ISNUMBER(G217)),G217&lt;0),"Invalid hours",IF(OR(COUNTBLANK(H217)=1,NOT(ISNUMBER(H217)),H217&lt;&gt;0),"Hours amount must be 0",IF(F217="","Missing role ID",IF(COUNTIFS('Rates'!$G$8:$G$15,F217)&lt;&gt;1,"Missing/duplicate role",IF(INDEX('Rates'!$J$8:$J$15,MATCH(F217,'Rates'!$G$8:$G$15,0))&lt;&gt;"OK","Invalid rate mapping","OK"))))),IF(OR(COUNTBLANK(H217)=1,NOT(ISNUMBER(H217))),"Invalid amount",IF(OR(COUNTBLANK(G217)=1,NOT(ISNUMBER(G217)),G217&lt;&gt;0,F217&lt;&gt;""),"Use hours 0, role blank","OK")))))))))</x:f>
      </x:c>
      <x:c r="L217" s="2" t="str">
        <x:f>IF(COUNTA(B217:H217)=0,"",IF('Rates'!$D$4&lt;&gt;"OK","n.a.",IF(ISNUMBER(C217),IF(AND(C217&gt;='Rates'!$B$4,C217&lt;'Rates'!$C$4),1,0),0)))</x:f>
      </x:c>
      <x:c r="M217" s="2" t="str">
        <x:f>IF(COUNTA(B217:H217)=0,"",IF(D217="",1,IF(COUNTIFS('Rates'!$B$8:$B$17,D217)&lt;&gt;1,1,IF(INDEX('Rates'!$D$8:$D$17,MATCH(D217,'Rates'!$B$8:$B$17,0))&lt;&gt;"OK",1,0))))</x:f>
      </x:c>
    </x:row>
    <x:row r="218" ht="24" customHeight="1">
      <x:c r="A218" s="2"/>
      <x:c r="B218" s="20"/>
      <x:c r="C218" s="40"/>
      <x:c r="D218" s="20"/>
      <x:c r="E218" s="20"/>
      <x:c r="F218" s="20"/>
      <x:c r="G218" s="22"/>
      <x:c r="H218" s="23"/>
      <x:c r="I218" s="25" t="str">
        <x:f>IF(COUNTA(B218:H218)=0,"",IF(E218&lt;&gt;"Hours",0,IF(K218&lt;&gt;"OK","n.a.",INDEX('Rates'!$I$8:$I$15,MATCH(F218,'Rates'!$G$8:$G$15,0)))))</x:f>
      </x:c>
      <x:c r="J218" s="24" t="str">
        <x:f>IF(COUNTA(B218:H218)=0,"",IF(K218&lt;&gt;"OK","n.a.",IF(E218="Hours",G218*I218,0)))</x:f>
      </x:c>
      <x:c r="K218" s="11" t="str">
        <x:f>IF(COUNTA(B218:H218)=0,"",IF(B218="","Missing entry ID",IF(COUNTIFS($B$9:$B$258,B218)&lt;&gt;1,"Duplicate entry ID",IF(OR(COUNTBLANK(C218)=1,NOT(ISNUMBER(C218))),"Invalid date",IF(M218=1,"Unmapped client",IF(AND(E218&lt;&gt;"Invoice",E218&lt;&gt;"Direct expense",E218&lt;&gt;"Hours"),"Invalid entry type",IF(E218="Hours",IF(OR(COUNTBLANK(G218)=1,NOT(ISNUMBER(G218)),G218&lt;0),"Invalid hours",IF(OR(COUNTBLANK(H218)=1,NOT(ISNUMBER(H218)),H218&lt;&gt;0),"Hours amount must be 0",IF(F218="","Missing role ID",IF(COUNTIFS('Rates'!$G$8:$G$15,F218)&lt;&gt;1,"Missing/duplicate role",IF(INDEX('Rates'!$J$8:$J$15,MATCH(F218,'Rates'!$G$8:$G$15,0))&lt;&gt;"OK","Invalid rate mapping","OK"))))),IF(OR(COUNTBLANK(H218)=1,NOT(ISNUMBER(H218))),"Invalid amount",IF(OR(COUNTBLANK(G218)=1,NOT(ISNUMBER(G218)),G218&lt;&gt;0,F218&lt;&gt;""),"Use hours 0, role blank","OK")))))))))</x:f>
      </x:c>
      <x:c r="L218" s="2" t="str">
        <x:f>IF(COUNTA(B218:H218)=0,"",IF('Rates'!$D$4&lt;&gt;"OK","n.a.",IF(ISNUMBER(C218),IF(AND(C218&gt;='Rates'!$B$4,C218&lt;'Rates'!$C$4),1,0),0)))</x:f>
      </x:c>
      <x:c r="M218" s="2" t="str">
        <x:f>IF(COUNTA(B218:H218)=0,"",IF(D218="",1,IF(COUNTIFS('Rates'!$B$8:$B$17,D218)&lt;&gt;1,1,IF(INDEX('Rates'!$D$8:$D$17,MATCH(D218,'Rates'!$B$8:$B$17,0))&lt;&gt;"OK",1,0))))</x:f>
      </x:c>
    </x:row>
    <x:row r="219" ht="24" customHeight="1">
      <x:c r="A219" s="2"/>
      <x:c r="B219" s="20"/>
      <x:c r="C219" s="40"/>
      <x:c r="D219" s="20"/>
      <x:c r="E219" s="20"/>
      <x:c r="F219" s="20"/>
      <x:c r="G219" s="22"/>
      <x:c r="H219" s="23"/>
      <x:c r="I219" s="25" t="str">
        <x:f>IF(COUNTA(B219:H219)=0,"",IF(E219&lt;&gt;"Hours",0,IF(K219&lt;&gt;"OK","n.a.",INDEX('Rates'!$I$8:$I$15,MATCH(F219,'Rates'!$G$8:$G$15,0)))))</x:f>
      </x:c>
      <x:c r="J219" s="24" t="str">
        <x:f>IF(COUNTA(B219:H219)=0,"",IF(K219&lt;&gt;"OK","n.a.",IF(E219="Hours",G219*I219,0)))</x:f>
      </x:c>
      <x:c r="K219" s="11" t="str">
        <x:f>IF(COUNTA(B219:H219)=0,"",IF(B219="","Missing entry ID",IF(COUNTIFS($B$9:$B$258,B219)&lt;&gt;1,"Duplicate entry ID",IF(OR(COUNTBLANK(C219)=1,NOT(ISNUMBER(C219))),"Invalid date",IF(M219=1,"Unmapped client",IF(AND(E219&lt;&gt;"Invoice",E219&lt;&gt;"Direct expense",E219&lt;&gt;"Hours"),"Invalid entry type",IF(E219="Hours",IF(OR(COUNTBLANK(G219)=1,NOT(ISNUMBER(G219)),G219&lt;0),"Invalid hours",IF(OR(COUNTBLANK(H219)=1,NOT(ISNUMBER(H219)),H219&lt;&gt;0),"Hours amount must be 0",IF(F219="","Missing role ID",IF(COUNTIFS('Rates'!$G$8:$G$15,F219)&lt;&gt;1,"Missing/duplicate role",IF(INDEX('Rates'!$J$8:$J$15,MATCH(F219,'Rates'!$G$8:$G$15,0))&lt;&gt;"OK","Invalid rate mapping","OK"))))),IF(OR(COUNTBLANK(H219)=1,NOT(ISNUMBER(H219))),"Invalid amount",IF(OR(COUNTBLANK(G219)=1,NOT(ISNUMBER(G219)),G219&lt;&gt;0,F219&lt;&gt;""),"Use hours 0, role blank","OK")))))))))</x:f>
      </x:c>
      <x:c r="L219" s="2" t="str">
        <x:f>IF(COUNTA(B219:H219)=0,"",IF('Rates'!$D$4&lt;&gt;"OK","n.a.",IF(ISNUMBER(C219),IF(AND(C219&gt;='Rates'!$B$4,C219&lt;'Rates'!$C$4),1,0),0)))</x:f>
      </x:c>
      <x:c r="M219" s="2" t="str">
        <x:f>IF(COUNTA(B219:H219)=0,"",IF(D219="",1,IF(COUNTIFS('Rates'!$B$8:$B$17,D219)&lt;&gt;1,1,IF(INDEX('Rates'!$D$8:$D$17,MATCH(D219,'Rates'!$B$8:$B$17,0))&lt;&gt;"OK",1,0))))</x:f>
      </x:c>
    </x:row>
    <x:row r="220" ht="24" customHeight="1">
      <x:c r="A220" s="2"/>
      <x:c r="B220" s="20"/>
      <x:c r="C220" s="40"/>
      <x:c r="D220" s="20"/>
      <x:c r="E220" s="20"/>
      <x:c r="F220" s="20"/>
      <x:c r="G220" s="22"/>
      <x:c r="H220" s="23"/>
      <x:c r="I220" s="25" t="str">
        <x:f>IF(COUNTA(B220:H220)=0,"",IF(E220&lt;&gt;"Hours",0,IF(K220&lt;&gt;"OK","n.a.",INDEX('Rates'!$I$8:$I$15,MATCH(F220,'Rates'!$G$8:$G$15,0)))))</x:f>
      </x:c>
      <x:c r="J220" s="24" t="str">
        <x:f>IF(COUNTA(B220:H220)=0,"",IF(K220&lt;&gt;"OK","n.a.",IF(E220="Hours",G220*I220,0)))</x:f>
      </x:c>
      <x:c r="K220" s="11" t="str">
        <x:f>IF(COUNTA(B220:H220)=0,"",IF(B220="","Missing entry ID",IF(COUNTIFS($B$9:$B$258,B220)&lt;&gt;1,"Duplicate entry ID",IF(OR(COUNTBLANK(C220)=1,NOT(ISNUMBER(C220))),"Invalid date",IF(M220=1,"Unmapped client",IF(AND(E220&lt;&gt;"Invoice",E220&lt;&gt;"Direct expense",E220&lt;&gt;"Hours"),"Invalid entry type",IF(E220="Hours",IF(OR(COUNTBLANK(G220)=1,NOT(ISNUMBER(G220)),G220&lt;0),"Invalid hours",IF(OR(COUNTBLANK(H220)=1,NOT(ISNUMBER(H220)),H220&lt;&gt;0),"Hours amount must be 0",IF(F220="","Missing role ID",IF(COUNTIFS('Rates'!$G$8:$G$15,F220)&lt;&gt;1,"Missing/duplicate role",IF(INDEX('Rates'!$J$8:$J$15,MATCH(F220,'Rates'!$G$8:$G$15,0))&lt;&gt;"OK","Invalid rate mapping","OK"))))),IF(OR(COUNTBLANK(H220)=1,NOT(ISNUMBER(H220))),"Invalid amount",IF(OR(COUNTBLANK(G220)=1,NOT(ISNUMBER(G220)),G220&lt;&gt;0,F220&lt;&gt;""),"Use hours 0, role blank","OK")))))))))</x:f>
      </x:c>
      <x:c r="L220" s="2" t="str">
        <x:f>IF(COUNTA(B220:H220)=0,"",IF('Rates'!$D$4&lt;&gt;"OK","n.a.",IF(ISNUMBER(C220),IF(AND(C220&gt;='Rates'!$B$4,C220&lt;'Rates'!$C$4),1,0),0)))</x:f>
      </x:c>
      <x:c r="M220" s="2" t="str">
        <x:f>IF(COUNTA(B220:H220)=0,"",IF(D220="",1,IF(COUNTIFS('Rates'!$B$8:$B$17,D220)&lt;&gt;1,1,IF(INDEX('Rates'!$D$8:$D$17,MATCH(D220,'Rates'!$B$8:$B$17,0))&lt;&gt;"OK",1,0))))</x:f>
      </x:c>
    </x:row>
    <x:row r="221" ht="24" customHeight="1">
      <x:c r="A221" s="2"/>
      <x:c r="B221" s="20"/>
      <x:c r="C221" s="40"/>
      <x:c r="D221" s="20"/>
      <x:c r="E221" s="20"/>
      <x:c r="F221" s="20"/>
      <x:c r="G221" s="22"/>
      <x:c r="H221" s="23"/>
      <x:c r="I221" s="25" t="str">
        <x:f>IF(COUNTA(B221:H221)=0,"",IF(E221&lt;&gt;"Hours",0,IF(K221&lt;&gt;"OK","n.a.",INDEX('Rates'!$I$8:$I$15,MATCH(F221,'Rates'!$G$8:$G$15,0)))))</x:f>
      </x:c>
      <x:c r="J221" s="24" t="str">
        <x:f>IF(COUNTA(B221:H221)=0,"",IF(K221&lt;&gt;"OK","n.a.",IF(E221="Hours",G221*I221,0)))</x:f>
      </x:c>
      <x:c r="K221" s="11" t="str">
        <x:f>IF(COUNTA(B221:H221)=0,"",IF(B221="","Missing entry ID",IF(COUNTIFS($B$9:$B$258,B221)&lt;&gt;1,"Duplicate entry ID",IF(OR(COUNTBLANK(C221)=1,NOT(ISNUMBER(C221))),"Invalid date",IF(M221=1,"Unmapped client",IF(AND(E221&lt;&gt;"Invoice",E221&lt;&gt;"Direct expense",E221&lt;&gt;"Hours"),"Invalid entry type",IF(E221="Hours",IF(OR(COUNTBLANK(G221)=1,NOT(ISNUMBER(G221)),G221&lt;0),"Invalid hours",IF(OR(COUNTBLANK(H221)=1,NOT(ISNUMBER(H221)),H221&lt;&gt;0),"Hours amount must be 0",IF(F221="","Missing role ID",IF(COUNTIFS('Rates'!$G$8:$G$15,F221)&lt;&gt;1,"Missing/duplicate role",IF(INDEX('Rates'!$J$8:$J$15,MATCH(F221,'Rates'!$G$8:$G$15,0))&lt;&gt;"OK","Invalid rate mapping","OK"))))),IF(OR(COUNTBLANK(H221)=1,NOT(ISNUMBER(H221))),"Invalid amount",IF(OR(COUNTBLANK(G221)=1,NOT(ISNUMBER(G221)),G221&lt;&gt;0,F221&lt;&gt;""),"Use hours 0, role blank","OK")))))))))</x:f>
      </x:c>
      <x:c r="L221" s="2" t="str">
        <x:f>IF(COUNTA(B221:H221)=0,"",IF('Rates'!$D$4&lt;&gt;"OK","n.a.",IF(ISNUMBER(C221),IF(AND(C221&gt;='Rates'!$B$4,C221&lt;'Rates'!$C$4),1,0),0)))</x:f>
      </x:c>
      <x:c r="M221" s="2" t="str">
        <x:f>IF(COUNTA(B221:H221)=0,"",IF(D221="",1,IF(COUNTIFS('Rates'!$B$8:$B$17,D221)&lt;&gt;1,1,IF(INDEX('Rates'!$D$8:$D$17,MATCH(D221,'Rates'!$B$8:$B$17,0))&lt;&gt;"OK",1,0))))</x:f>
      </x:c>
    </x:row>
    <x:row r="222" ht="24" customHeight="1">
      <x:c r="A222" s="2"/>
      <x:c r="B222" s="20"/>
      <x:c r="C222" s="40"/>
      <x:c r="D222" s="20"/>
      <x:c r="E222" s="20"/>
      <x:c r="F222" s="20"/>
      <x:c r="G222" s="22"/>
      <x:c r="H222" s="23"/>
      <x:c r="I222" s="25" t="str">
        <x:f>IF(COUNTA(B222:H222)=0,"",IF(E222&lt;&gt;"Hours",0,IF(K222&lt;&gt;"OK","n.a.",INDEX('Rates'!$I$8:$I$15,MATCH(F222,'Rates'!$G$8:$G$15,0)))))</x:f>
      </x:c>
      <x:c r="J222" s="24" t="str">
        <x:f>IF(COUNTA(B222:H222)=0,"",IF(K222&lt;&gt;"OK","n.a.",IF(E222="Hours",G222*I222,0)))</x:f>
      </x:c>
      <x:c r="K222" s="11" t="str">
        <x:f>IF(COUNTA(B222:H222)=0,"",IF(B222="","Missing entry ID",IF(COUNTIFS($B$9:$B$258,B222)&lt;&gt;1,"Duplicate entry ID",IF(OR(COUNTBLANK(C222)=1,NOT(ISNUMBER(C222))),"Invalid date",IF(M222=1,"Unmapped client",IF(AND(E222&lt;&gt;"Invoice",E222&lt;&gt;"Direct expense",E222&lt;&gt;"Hours"),"Invalid entry type",IF(E222="Hours",IF(OR(COUNTBLANK(G222)=1,NOT(ISNUMBER(G222)),G222&lt;0),"Invalid hours",IF(OR(COUNTBLANK(H222)=1,NOT(ISNUMBER(H222)),H222&lt;&gt;0),"Hours amount must be 0",IF(F222="","Missing role ID",IF(COUNTIFS('Rates'!$G$8:$G$15,F222)&lt;&gt;1,"Missing/duplicate role",IF(INDEX('Rates'!$J$8:$J$15,MATCH(F222,'Rates'!$G$8:$G$15,0))&lt;&gt;"OK","Invalid rate mapping","OK"))))),IF(OR(COUNTBLANK(H222)=1,NOT(ISNUMBER(H222))),"Invalid amount",IF(OR(COUNTBLANK(G222)=1,NOT(ISNUMBER(G222)),G222&lt;&gt;0,F222&lt;&gt;""),"Use hours 0, role blank","OK")))))))))</x:f>
      </x:c>
      <x:c r="L222" s="2" t="str">
        <x:f>IF(COUNTA(B222:H222)=0,"",IF('Rates'!$D$4&lt;&gt;"OK","n.a.",IF(ISNUMBER(C222),IF(AND(C222&gt;='Rates'!$B$4,C222&lt;'Rates'!$C$4),1,0),0)))</x:f>
      </x:c>
      <x:c r="M222" s="2" t="str">
        <x:f>IF(COUNTA(B222:H222)=0,"",IF(D222="",1,IF(COUNTIFS('Rates'!$B$8:$B$17,D222)&lt;&gt;1,1,IF(INDEX('Rates'!$D$8:$D$17,MATCH(D222,'Rates'!$B$8:$B$17,0))&lt;&gt;"OK",1,0))))</x:f>
      </x:c>
    </x:row>
    <x:row r="223" ht="24" customHeight="1">
      <x:c r="A223" s="2"/>
      <x:c r="B223" s="20"/>
      <x:c r="C223" s="40"/>
      <x:c r="D223" s="20"/>
      <x:c r="E223" s="20"/>
      <x:c r="F223" s="20"/>
      <x:c r="G223" s="22"/>
      <x:c r="H223" s="23"/>
      <x:c r="I223" s="25" t="str">
        <x:f>IF(COUNTA(B223:H223)=0,"",IF(E223&lt;&gt;"Hours",0,IF(K223&lt;&gt;"OK","n.a.",INDEX('Rates'!$I$8:$I$15,MATCH(F223,'Rates'!$G$8:$G$15,0)))))</x:f>
      </x:c>
      <x:c r="J223" s="24" t="str">
        <x:f>IF(COUNTA(B223:H223)=0,"",IF(K223&lt;&gt;"OK","n.a.",IF(E223="Hours",G223*I223,0)))</x:f>
      </x:c>
      <x:c r="K223" s="11" t="str">
        <x:f>IF(COUNTA(B223:H223)=0,"",IF(B223="","Missing entry ID",IF(COUNTIFS($B$9:$B$258,B223)&lt;&gt;1,"Duplicate entry ID",IF(OR(COUNTBLANK(C223)=1,NOT(ISNUMBER(C223))),"Invalid date",IF(M223=1,"Unmapped client",IF(AND(E223&lt;&gt;"Invoice",E223&lt;&gt;"Direct expense",E223&lt;&gt;"Hours"),"Invalid entry type",IF(E223="Hours",IF(OR(COUNTBLANK(G223)=1,NOT(ISNUMBER(G223)),G223&lt;0),"Invalid hours",IF(OR(COUNTBLANK(H223)=1,NOT(ISNUMBER(H223)),H223&lt;&gt;0),"Hours amount must be 0",IF(F223="","Missing role ID",IF(COUNTIFS('Rates'!$G$8:$G$15,F223)&lt;&gt;1,"Missing/duplicate role",IF(INDEX('Rates'!$J$8:$J$15,MATCH(F223,'Rates'!$G$8:$G$15,0))&lt;&gt;"OK","Invalid rate mapping","OK"))))),IF(OR(COUNTBLANK(H223)=1,NOT(ISNUMBER(H223))),"Invalid amount",IF(OR(COUNTBLANK(G223)=1,NOT(ISNUMBER(G223)),G223&lt;&gt;0,F223&lt;&gt;""),"Use hours 0, role blank","OK")))))))))</x:f>
      </x:c>
      <x:c r="L223" s="2" t="str">
        <x:f>IF(COUNTA(B223:H223)=0,"",IF('Rates'!$D$4&lt;&gt;"OK","n.a.",IF(ISNUMBER(C223),IF(AND(C223&gt;='Rates'!$B$4,C223&lt;'Rates'!$C$4),1,0),0)))</x:f>
      </x:c>
      <x:c r="M223" s="2" t="str">
        <x:f>IF(COUNTA(B223:H223)=0,"",IF(D223="",1,IF(COUNTIFS('Rates'!$B$8:$B$17,D223)&lt;&gt;1,1,IF(INDEX('Rates'!$D$8:$D$17,MATCH(D223,'Rates'!$B$8:$B$17,0))&lt;&gt;"OK",1,0))))</x:f>
      </x:c>
    </x:row>
    <x:row r="224" ht="24" customHeight="1">
      <x:c r="A224" s="2"/>
      <x:c r="B224" s="20"/>
      <x:c r="C224" s="40"/>
      <x:c r="D224" s="20"/>
      <x:c r="E224" s="20"/>
      <x:c r="F224" s="20"/>
      <x:c r="G224" s="22"/>
      <x:c r="H224" s="23"/>
      <x:c r="I224" s="25" t="str">
        <x:f>IF(COUNTA(B224:H224)=0,"",IF(E224&lt;&gt;"Hours",0,IF(K224&lt;&gt;"OK","n.a.",INDEX('Rates'!$I$8:$I$15,MATCH(F224,'Rates'!$G$8:$G$15,0)))))</x:f>
      </x:c>
      <x:c r="J224" s="24" t="str">
        <x:f>IF(COUNTA(B224:H224)=0,"",IF(K224&lt;&gt;"OK","n.a.",IF(E224="Hours",G224*I224,0)))</x:f>
      </x:c>
      <x:c r="K224" s="11" t="str">
        <x:f>IF(COUNTA(B224:H224)=0,"",IF(B224="","Missing entry ID",IF(COUNTIFS($B$9:$B$258,B224)&lt;&gt;1,"Duplicate entry ID",IF(OR(COUNTBLANK(C224)=1,NOT(ISNUMBER(C224))),"Invalid date",IF(M224=1,"Unmapped client",IF(AND(E224&lt;&gt;"Invoice",E224&lt;&gt;"Direct expense",E224&lt;&gt;"Hours"),"Invalid entry type",IF(E224="Hours",IF(OR(COUNTBLANK(G224)=1,NOT(ISNUMBER(G224)),G224&lt;0),"Invalid hours",IF(OR(COUNTBLANK(H224)=1,NOT(ISNUMBER(H224)),H224&lt;&gt;0),"Hours amount must be 0",IF(F224="","Missing role ID",IF(COUNTIFS('Rates'!$G$8:$G$15,F224)&lt;&gt;1,"Missing/duplicate role",IF(INDEX('Rates'!$J$8:$J$15,MATCH(F224,'Rates'!$G$8:$G$15,0))&lt;&gt;"OK","Invalid rate mapping","OK"))))),IF(OR(COUNTBLANK(H224)=1,NOT(ISNUMBER(H224))),"Invalid amount",IF(OR(COUNTBLANK(G224)=1,NOT(ISNUMBER(G224)),G224&lt;&gt;0,F224&lt;&gt;""),"Use hours 0, role blank","OK")))))))))</x:f>
      </x:c>
      <x:c r="L224" s="2" t="str">
        <x:f>IF(COUNTA(B224:H224)=0,"",IF('Rates'!$D$4&lt;&gt;"OK","n.a.",IF(ISNUMBER(C224),IF(AND(C224&gt;='Rates'!$B$4,C224&lt;'Rates'!$C$4),1,0),0)))</x:f>
      </x:c>
      <x:c r="M224" s="2" t="str">
        <x:f>IF(COUNTA(B224:H224)=0,"",IF(D224="",1,IF(COUNTIFS('Rates'!$B$8:$B$17,D224)&lt;&gt;1,1,IF(INDEX('Rates'!$D$8:$D$17,MATCH(D224,'Rates'!$B$8:$B$17,0))&lt;&gt;"OK",1,0))))</x:f>
      </x:c>
    </x:row>
    <x:row r="225" ht="24" customHeight="1">
      <x:c r="A225" s="2"/>
      <x:c r="B225" s="20"/>
      <x:c r="C225" s="40"/>
      <x:c r="D225" s="20"/>
      <x:c r="E225" s="20"/>
      <x:c r="F225" s="20"/>
      <x:c r="G225" s="22"/>
      <x:c r="H225" s="23"/>
      <x:c r="I225" s="25" t="str">
        <x:f>IF(COUNTA(B225:H225)=0,"",IF(E225&lt;&gt;"Hours",0,IF(K225&lt;&gt;"OK","n.a.",INDEX('Rates'!$I$8:$I$15,MATCH(F225,'Rates'!$G$8:$G$15,0)))))</x:f>
      </x:c>
      <x:c r="J225" s="24" t="str">
        <x:f>IF(COUNTA(B225:H225)=0,"",IF(K225&lt;&gt;"OK","n.a.",IF(E225="Hours",G225*I225,0)))</x:f>
      </x:c>
      <x:c r="K225" s="11" t="str">
        <x:f>IF(COUNTA(B225:H225)=0,"",IF(B225="","Missing entry ID",IF(COUNTIFS($B$9:$B$258,B225)&lt;&gt;1,"Duplicate entry ID",IF(OR(COUNTBLANK(C225)=1,NOT(ISNUMBER(C225))),"Invalid date",IF(M225=1,"Unmapped client",IF(AND(E225&lt;&gt;"Invoice",E225&lt;&gt;"Direct expense",E225&lt;&gt;"Hours"),"Invalid entry type",IF(E225="Hours",IF(OR(COUNTBLANK(G225)=1,NOT(ISNUMBER(G225)),G225&lt;0),"Invalid hours",IF(OR(COUNTBLANK(H225)=1,NOT(ISNUMBER(H225)),H225&lt;&gt;0),"Hours amount must be 0",IF(F225="","Missing role ID",IF(COUNTIFS('Rates'!$G$8:$G$15,F225)&lt;&gt;1,"Missing/duplicate role",IF(INDEX('Rates'!$J$8:$J$15,MATCH(F225,'Rates'!$G$8:$G$15,0))&lt;&gt;"OK","Invalid rate mapping","OK"))))),IF(OR(COUNTBLANK(H225)=1,NOT(ISNUMBER(H225))),"Invalid amount",IF(OR(COUNTBLANK(G225)=1,NOT(ISNUMBER(G225)),G225&lt;&gt;0,F225&lt;&gt;""),"Use hours 0, role blank","OK")))))))))</x:f>
      </x:c>
      <x:c r="L225" s="2" t="str">
        <x:f>IF(COUNTA(B225:H225)=0,"",IF('Rates'!$D$4&lt;&gt;"OK","n.a.",IF(ISNUMBER(C225),IF(AND(C225&gt;='Rates'!$B$4,C225&lt;'Rates'!$C$4),1,0),0)))</x:f>
      </x:c>
      <x:c r="M225" s="2" t="str">
        <x:f>IF(COUNTA(B225:H225)=0,"",IF(D225="",1,IF(COUNTIFS('Rates'!$B$8:$B$17,D225)&lt;&gt;1,1,IF(INDEX('Rates'!$D$8:$D$17,MATCH(D225,'Rates'!$B$8:$B$17,0))&lt;&gt;"OK",1,0))))</x:f>
      </x:c>
    </x:row>
    <x:row r="226" ht="24" customHeight="1">
      <x:c r="A226" s="2"/>
      <x:c r="B226" s="20"/>
      <x:c r="C226" s="40"/>
      <x:c r="D226" s="20"/>
      <x:c r="E226" s="20"/>
      <x:c r="F226" s="20"/>
      <x:c r="G226" s="22"/>
      <x:c r="H226" s="23"/>
      <x:c r="I226" s="25" t="str">
        <x:f>IF(COUNTA(B226:H226)=0,"",IF(E226&lt;&gt;"Hours",0,IF(K226&lt;&gt;"OK","n.a.",INDEX('Rates'!$I$8:$I$15,MATCH(F226,'Rates'!$G$8:$G$15,0)))))</x:f>
      </x:c>
      <x:c r="J226" s="24" t="str">
        <x:f>IF(COUNTA(B226:H226)=0,"",IF(K226&lt;&gt;"OK","n.a.",IF(E226="Hours",G226*I226,0)))</x:f>
      </x:c>
      <x:c r="K226" s="11" t="str">
        <x:f>IF(COUNTA(B226:H226)=0,"",IF(B226="","Missing entry ID",IF(COUNTIFS($B$9:$B$258,B226)&lt;&gt;1,"Duplicate entry ID",IF(OR(COUNTBLANK(C226)=1,NOT(ISNUMBER(C226))),"Invalid date",IF(M226=1,"Unmapped client",IF(AND(E226&lt;&gt;"Invoice",E226&lt;&gt;"Direct expense",E226&lt;&gt;"Hours"),"Invalid entry type",IF(E226="Hours",IF(OR(COUNTBLANK(G226)=1,NOT(ISNUMBER(G226)),G226&lt;0),"Invalid hours",IF(OR(COUNTBLANK(H226)=1,NOT(ISNUMBER(H226)),H226&lt;&gt;0),"Hours amount must be 0",IF(F226="","Missing role ID",IF(COUNTIFS('Rates'!$G$8:$G$15,F226)&lt;&gt;1,"Missing/duplicate role",IF(INDEX('Rates'!$J$8:$J$15,MATCH(F226,'Rates'!$G$8:$G$15,0))&lt;&gt;"OK","Invalid rate mapping","OK"))))),IF(OR(COUNTBLANK(H226)=1,NOT(ISNUMBER(H226))),"Invalid amount",IF(OR(COUNTBLANK(G226)=1,NOT(ISNUMBER(G226)),G226&lt;&gt;0,F226&lt;&gt;""),"Use hours 0, role blank","OK")))))))))</x:f>
      </x:c>
      <x:c r="L226" s="2" t="str">
        <x:f>IF(COUNTA(B226:H226)=0,"",IF('Rates'!$D$4&lt;&gt;"OK","n.a.",IF(ISNUMBER(C226),IF(AND(C226&gt;='Rates'!$B$4,C226&lt;'Rates'!$C$4),1,0),0)))</x:f>
      </x:c>
      <x:c r="M226" s="2" t="str">
        <x:f>IF(COUNTA(B226:H226)=0,"",IF(D226="",1,IF(COUNTIFS('Rates'!$B$8:$B$17,D226)&lt;&gt;1,1,IF(INDEX('Rates'!$D$8:$D$17,MATCH(D226,'Rates'!$B$8:$B$17,0))&lt;&gt;"OK",1,0))))</x:f>
      </x:c>
    </x:row>
    <x:row r="227" ht="24" customHeight="1">
      <x:c r="A227" s="2"/>
      <x:c r="B227" s="20"/>
      <x:c r="C227" s="40"/>
      <x:c r="D227" s="20"/>
      <x:c r="E227" s="20"/>
      <x:c r="F227" s="20"/>
      <x:c r="G227" s="22"/>
      <x:c r="H227" s="23"/>
      <x:c r="I227" s="25" t="str">
        <x:f>IF(COUNTA(B227:H227)=0,"",IF(E227&lt;&gt;"Hours",0,IF(K227&lt;&gt;"OK","n.a.",INDEX('Rates'!$I$8:$I$15,MATCH(F227,'Rates'!$G$8:$G$15,0)))))</x:f>
      </x:c>
      <x:c r="J227" s="24" t="str">
        <x:f>IF(COUNTA(B227:H227)=0,"",IF(K227&lt;&gt;"OK","n.a.",IF(E227="Hours",G227*I227,0)))</x:f>
      </x:c>
      <x:c r="K227" s="11" t="str">
        <x:f>IF(COUNTA(B227:H227)=0,"",IF(B227="","Missing entry ID",IF(COUNTIFS($B$9:$B$258,B227)&lt;&gt;1,"Duplicate entry ID",IF(OR(COUNTBLANK(C227)=1,NOT(ISNUMBER(C227))),"Invalid date",IF(M227=1,"Unmapped client",IF(AND(E227&lt;&gt;"Invoice",E227&lt;&gt;"Direct expense",E227&lt;&gt;"Hours"),"Invalid entry type",IF(E227="Hours",IF(OR(COUNTBLANK(G227)=1,NOT(ISNUMBER(G227)),G227&lt;0),"Invalid hours",IF(OR(COUNTBLANK(H227)=1,NOT(ISNUMBER(H227)),H227&lt;&gt;0),"Hours amount must be 0",IF(F227="","Missing role ID",IF(COUNTIFS('Rates'!$G$8:$G$15,F227)&lt;&gt;1,"Missing/duplicate role",IF(INDEX('Rates'!$J$8:$J$15,MATCH(F227,'Rates'!$G$8:$G$15,0))&lt;&gt;"OK","Invalid rate mapping","OK"))))),IF(OR(COUNTBLANK(H227)=1,NOT(ISNUMBER(H227))),"Invalid amount",IF(OR(COUNTBLANK(G227)=1,NOT(ISNUMBER(G227)),G227&lt;&gt;0,F227&lt;&gt;""),"Use hours 0, role blank","OK")))))))))</x:f>
      </x:c>
      <x:c r="L227" s="2" t="str">
        <x:f>IF(COUNTA(B227:H227)=0,"",IF('Rates'!$D$4&lt;&gt;"OK","n.a.",IF(ISNUMBER(C227),IF(AND(C227&gt;='Rates'!$B$4,C227&lt;'Rates'!$C$4),1,0),0)))</x:f>
      </x:c>
      <x:c r="M227" s="2" t="str">
        <x:f>IF(COUNTA(B227:H227)=0,"",IF(D227="",1,IF(COUNTIFS('Rates'!$B$8:$B$17,D227)&lt;&gt;1,1,IF(INDEX('Rates'!$D$8:$D$17,MATCH(D227,'Rates'!$B$8:$B$17,0))&lt;&gt;"OK",1,0))))</x:f>
      </x:c>
    </x:row>
    <x:row r="228" ht="24" customHeight="1">
      <x:c r="A228" s="2"/>
      <x:c r="B228" s="20"/>
      <x:c r="C228" s="40"/>
      <x:c r="D228" s="20"/>
      <x:c r="E228" s="20"/>
      <x:c r="F228" s="20"/>
      <x:c r="G228" s="22"/>
      <x:c r="H228" s="23"/>
      <x:c r="I228" s="25" t="str">
        <x:f>IF(COUNTA(B228:H228)=0,"",IF(E228&lt;&gt;"Hours",0,IF(K228&lt;&gt;"OK","n.a.",INDEX('Rates'!$I$8:$I$15,MATCH(F228,'Rates'!$G$8:$G$15,0)))))</x:f>
      </x:c>
      <x:c r="J228" s="24" t="str">
        <x:f>IF(COUNTA(B228:H228)=0,"",IF(K228&lt;&gt;"OK","n.a.",IF(E228="Hours",G228*I228,0)))</x:f>
      </x:c>
      <x:c r="K228" s="11" t="str">
        <x:f>IF(COUNTA(B228:H228)=0,"",IF(B228="","Missing entry ID",IF(COUNTIFS($B$9:$B$258,B228)&lt;&gt;1,"Duplicate entry ID",IF(OR(COUNTBLANK(C228)=1,NOT(ISNUMBER(C228))),"Invalid date",IF(M228=1,"Unmapped client",IF(AND(E228&lt;&gt;"Invoice",E228&lt;&gt;"Direct expense",E228&lt;&gt;"Hours"),"Invalid entry type",IF(E228="Hours",IF(OR(COUNTBLANK(G228)=1,NOT(ISNUMBER(G228)),G228&lt;0),"Invalid hours",IF(OR(COUNTBLANK(H228)=1,NOT(ISNUMBER(H228)),H228&lt;&gt;0),"Hours amount must be 0",IF(F228="","Missing role ID",IF(COUNTIFS('Rates'!$G$8:$G$15,F228)&lt;&gt;1,"Missing/duplicate role",IF(INDEX('Rates'!$J$8:$J$15,MATCH(F228,'Rates'!$G$8:$G$15,0))&lt;&gt;"OK","Invalid rate mapping","OK"))))),IF(OR(COUNTBLANK(H228)=1,NOT(ISNUMBER(H228))),"Invalid amount",IF(OR(COUNTBLANK(G228)=1,NOT(ISNUMBER(G228)),G228&lt;&gt;0,F228&lt;&gt;""),"Use hours 0, role blank","OK")))))))))</x:f>
      </x:c>
      <x:c r="L228" s="2" t="str">
        <x:f>IF(COUNTA(B228:H228)=0,"",IF('Rates'!$D$4&lt;&gt;"OK","n.a.",IF(ISNUMBER(C228),IF(AND(C228&gt;='Rates'!$B$4,C228&lt;'Rates'!$C$4),1,0),0)))</x:f>
      </x:c>
      <x:c r="M228" s="2" t="str">
        <x:f>IF(COUNTA(B228:H228)=0,"",IF(D228="",1,IF(COUNTIFS('Rates'!$B$8:$B$17,D228)&lt;&gt;1,1,IF(INDEX('Rates'!$D$8:$D$17,MATCH(D228,'Rates'!$B$8:$B$17,0))&lt;&gt;"OK",1,0))))</x:f>
      </x:c>
    </x:row>
    <x:row r="229" ht="24" customHeight="1">
      <x:c r="A229" s="2"/>
      <x:c r="B229" s="20"/>
      <x:c r="C229" s="40"/>
      <x:c r="D229" s="20"/>
      <x:c r="E229" s="20"/>
      <x:c r="F229" s="20"/>
      <x:c r="G229" s="22"/>
      <x:c r="H229" s="23"/>
      <x:c r="I229" s="25" t="str">
        <x:f>IF(COUNTA(B229:H229)=0,"",IF(E229&lt;&gt;"Hours",0,IF(K229&lt;&gt;"OK","n.a.",INDEX('Rates'!$I$8:$I$15,MATCH(F229,'Rates'!$G$8:$G$15,0)))))</x:f>
      </x:c>
      <x:c r="J229" s="24" t="str">
        <x:f>IF(COUNTA(B229:H229)=0,"",IF(K229&lt;&gt;"OK","n.a.",IF(E229="Hours",G229*I229,0)))</x:f>
      </x:c>
      <x:c r="K229" s="11" t="str">
        <x:f>IF(COUNTA(B229:H229)=0,"",IF(B229="","Missing entry ID",IF(COUNTIFS($B$9:$B$258,B229)&lt;&gt;1,"Duplicate entry ID",IF(OR(COUNTBLANK(C229)=1,NOT(ISNUMBER(C229))),"Invalid date",IF(M229=1,"Unmapped client",IF(AND(E229&lt;&gt;"Invoice",E229&lt;&gt;"Direct expense",E229&lt;&gt;"Hours"),"Invalid entry type",IF(E229="Hours",IF(OR(COUNTBLANK(G229)=1,NOT(ISNUMBER(G229)),G229&lt;0),"Invalid hours",IF(OR(COUNTBLANK(H229)=1,NOT(ISNUMBER(H229)),H229&lt;&gt;0),"Hours amount must be 0",IF(F229="","Missing role ID",IF(COUNTIFS('Rates'!$G$8:$G$15,F229)&lt;&gt;1,"Missing/duplicate role",IF(INDEX('Rates'!$J$8:$J$15,MATCH(F229,'Rates'!$G$8:$G$15,0))&lt;&gt;"OK","Invalid rate mapping","OK"))))),IF(OR(COUNTBLANK(H229)=1,NOT(ISNUMBER(H229))),"Invalid amount",IF(OR(COUNTBLANK(G229)=1,NOT(ISNUMBER(G229)),G229&lt;&gt;0,F229&lt;&gt;""),"Use hours 0, role blank","OK")))))))))</x:f>
      </x:c>
      <x:c r="L229" s="2" t="str">
        <x:f>IF(COUNTA(B229:H229)=0,"",IF('Rates'!$D$4&lt;&gt;"OK","n.a.",IF(ISNUMBER(C229),IF(AND(C229&gt;='Rates'!$B$4,C229&lt;'Rates'!$C$4),1,0),0)))</x:f>
      </x:c>
      <x:c r="M229" s="2" t="str">
        <x:f>IF(COUNTA(B229:H229)=0,"",IF(D229="",1,IF(COUNTIFS('Rates'!$B$8:$B$17,D229)&lt;&gt;1,1,IF(INDEX('Rates'!$D$8:$D$17,MATCH(D229,'Rates'!$B$8:$B$17,0))&lt;&gt;"OK",1,0))))</x:f>
      </x:c>
    </x:row>
    <x:row r="230" ht="24" customHeight="1">
      <x:c r="A230" s="2"/>
      <x:c r="B230" s="20"/>
      <x:c r="C230" s="40"/>
      <x:c r="D230" s="20"/>
      <x:c r="E230" s="20"/>
      <x:c r="F230" s="20"/>
      <x:c r="G230" s="22"/>
      <x:c r="H230" s="23"/>
      <x:c r="I230" s="25" t="str">
        <x:f>IF(COUNTA(B230:H230)=0,"",IF(E230&lt;&gt;"Hours",0,IF(K230&lt;&gt;"OK","n.a.",INDEX('Rates'!$I$8:$I$15,MATCH(F230,'Rates'!$G$8:$G$15,0)))))</x:f>
      </x:c>
      <x:c r="J230" s="24" t="str">
        <x:f>IF(COUNTA(B230:H230)=0,"",IF(K230&lt;&gt;"OK","n.a.",IF(E230="Hours",G230*I230,0)))</x:f>
      </x:c>
      <x:c r="K230" s="11" t="str">
        <x:f>IF(COUNTA(B230:H230)=0,"",IF(B230="","Missing entry ID",IF(COUNTIFS($B$9:$B$258,B230)&lt;&gt;1,"Duplicate entry ID",IF(OR(COUNTBLANK(C230)=1,NOT(ISNUMBER(C230))),"Invalid date",IF(M230=1,"Unmapped client",IF(AND(E230&lt;&gt;"Invoice",E230&lt;&gt;"Direct expense",E230&lt;&gt;"Hours"),"Invalid entry type",IF(E230="Hours",IF(OR(COUNTBLANK(G230)=1,NOT(ISNUMBER(G230)),G230&lt;0),"Invalid hours",IF(OR(COUNTBLANK(H230)=1,NOT(ISNUMBER(H230)),H230&lt;&gt;0),"Hours amount must be 0",IF(F230="","Missing role ID",IF(COUNTIFS('Rates'!$G$8:$G$15,F230)&lt;&gt;1,"Missing/duplicate role",IF(INDEX('Rates'!$J$8:$J$15,MATCH(F230,'Rates'!$G$8:$G$15,0))&lt;&gt;"OK","Invalid rate mapping","OK"))))),IF(OR(COUNTBLANK(H230)=1,NOT(ISNUMBER(H230))),"Invalid amount",IF(OR(COUNTBLANK(G230)=1,NOT(ISNUMBER(G230)),G230&lt;&gt;0,F230&lt;&gt;""),"Use hours 0, role blank","OK")))))))))</x:f>
      </x:c>
      <x:c r="L230" s="2" t="str">
        <x:f>IF(COUNTA(B230:H230)=0,"",IF('Rates'!$D$4&lt;&gt;"OK","n.a.",IF(ISNUMBER(C230),IF(AND(C230&gt;='Rates'!$B$4,C230&lt;'Rates'!$C$4),1,0),0)))</x:f>
      </x:c>
      <x:c r="M230" s="2" t="str">
        <x:f>IF(COUNTA(B230:H230)=0,"",IF(D230="",1,IF(COUNTIFS('Rates'!$B$8:$B$17,D230)&lt;&gt;1,1,IF(INDEX('Rates'!$D$8:$D$17,MATCH(D230,'Rates'!$B$8:$B$17,0))&lt;&gt;"OK",1,0))))</x:f>
      </x:c>
    </x:row>
    <x:row r="231" ht="24" customHeight="1">
      <x:c r="A231" s="2"/>
      <x:c r="B231" s="20"/>
      <x:c r="C231" s="40"/>
      <x:c r="D231" s="20"/>
      <x:c r="E231" s="20"/>
      <x:c r="F231" s="20"/>
      <x:c r="G231" s="22"/>
      <x:c r="H231" s="23"/>
      <x:c r="I231" s="25" t="str">
        <x:f>IF(COUNTA(B231:H231)=0,"",IF(E231&lt;&gt;"Hours",0,IF(K231&lt;&gt;"OK","n.a.",INDEX('Rates'!$I$8:$I$15,MATCH(F231,'Rates'!$G$8:$G$15,0)))))</x:f>
      </x:c>
      <x:c r="J231" s="24" t="str">
        <x:f>IF(COUNTA(B231:H231)=0,"",IF(K231&lt;&gt;"OK","n.a.",IF(E231="Hours",G231*I231,0)))</x:f>
      </x:c>
      <x:c r="K231" s="11" t="str">
        <x:f>IF(COUNTA(B231:H231)=0,"",IF(B231="","Missing entry ID",IF(COUNTIFS($B$9:$B$258,B231)&lt;&gt;1,"Duplicate entry ID",IF(OR(COUNTBLANK(C231)=1,NOT(ISNUMBER(C231))),"Invalid date",IF(M231=1,"Unmapped client",IF(AND(E231&lt;&gt;"Invoice",E231&lt;&gt;"Direct expense",E231&lt;&gt;"Hours"),"Invalid entry type",IF(E231="Hours",IF(OR(COUNTBLANK(G231)=1,NOT(ISNUMBER(G231)),G231&lt;0),"Invalid hours",IF(OR(COUNTBLANK(H231)=1,NOT(ISNUMBER(H231)),H231&lt;&gt;0),"Hours amount must be 0",IF(F231="","Missing role ID",IF(COUNTIFS('Rates'!$G$8:$G$15,F231)&lt;&gt;1,"Missing/duplicate role",IF(INDEX('Rates'!$J$8:$J$15,MATCH(F231,'Rates'!$G$8:$G$15,0))&lt;&gt;"OK","Invalid rate mapping","OK"))))),IF(OR(COUNTBLANK(H231)=1,NOT(ISNUMBER(H231))),"Invalid amount",IF(OR(COUNTBLANK(G231)=1,NOT(ISNUMBER(G231)),G231&lt;&gt;0,F231&lt;&gt;""),"Use hours 0, role blank","OK")))))))))</x:f>
      </x:c>
      <x:c r="L231" s="2" t="str">
        <x:f>IF(COUNTA(B231:H231)=0,"",IF('Rates'!$D$4&lt;&gt;"OK","n.a.",IF(ISNUMBER(C231),IF(AND(C231&gt;='Rates'!$B$4,C231&lt;'Rates'!$C$4),1,0),0)))</x:f>
      </x:c>
      <x:c r="M231" s="2" t="str">
        <x:f>IF(COUNTA(B231:H231)=0,"",IF(D231="",1,IF(COUNTIFS('Rates'!$B$8:$B$17,D231)&lt;&gt;1,1,IF(INDEX('Rates'!$D$8:$D$17,MATCH(D231,'Rates'!$B$8:$B$17,0))&lt;&gt;"OK",1,0))))</x:f>
      </x:c>
    </x:row>
    <x:row r="232" ht="24" customHeight="1">
      <x:c r="A232" s="2"/>
      <x:c r="B232" s="20"/>
      <x:c r="C232" s="40"/>
      <x:c r="D232" s="20"/>
      <x:c r="E232" s="20"/>
      <x:c r="F232" s="20"/>
      <x:c r="G232" s="22"/>
      <x:c r="H232" s="23"/>
      <x:c r="I232" s="25" t="str">
        <x:f>IF(COUNTA(B232:H232)=0,"",IF(E232&lt;&gt;"Hours",0,IF(K232&lt;&gt;"OK","n.a.",INDEX('Rates'!$I$8:$I$15,MATCH(F232,'Rates'!$G$8:$G$15,0)))))</x:f>
      </x:c>
      <x:c r="J232" s="24" t="str">
        <x:f>IF(COUNTA(B232:H232)=0,"",IF(K232&lt;&gt;"OK","n.a.",IF(E232="Hours",G232*I232,0)))</x:f>
      </x:c>
      <x:c r="K232" s="11" t="str">
        <x:f>IF(COUNTA(B232:H232)=0,"",IF(B232="","Missing entry ID",IF(COUNTIFS($B$9:$B$258,B232)&lt;&gt;1,"Duplicate entry ID",IF(OR(COUNTBLANK(C232)=1,NOT(ISNUMBER(C232))),"Invalid date",IF(M232=1,"Unmapped client",IF(AND(E232&lt;&gt;"Invoice",E232&lt;&gt;"Direct expense",E232&lt;&gt;"Hours"),"Invalid entry type",IF(E232="Hours",IF(OR(COUNTBLANK(G232)=1,NOT(ISNUMBER(G232)),G232&lt;0),"Invalid hours",IF(OR(COUNTBLANK(H232)=1,NOT(ISNUMBER(H232)),H232&lt;&gt;0),"Hours amount must be 0",IF(F232="","Missing role ID",IF(COUNTIFS('Rates'!$G$8:$G$15,F232)&lt;&gt;1,"Missing/duplicate role",IF(INDEX('Rates'!$J$8:$J$15,MATCH(F232,'Rates'!$G$8:$G$15,0))&lt;&gt;"OK","Invalid rate mapping","OK"))))),IF(OR(COUNTBLANK(H232)=1,NOT(ISNUMBER(H232))),"Invalid amount",IF(OR(COUNTBLANK(G232)=1,NOT(ISNUMBER(G232)),G232&lt;&gt;0,F232&lt;&gt;""),"Use hours 0, role blank","OK")))))))))</x:f>
      </x:c>
      <x:c r="L232" s="2" t="str">
        <x:f>IF(COUNTA(B232:H232)=0,"",IF('Rates'!$D$4&lt;&gt;"OK","n.a.",IF(ISNUMBER(C232),IF(AND(C232&gt;='Rates'!$B$4,C232&lt;'Rates'!$C$4),1,0),0)))</x:f>
      </x:c>
      <x:c r="M232" s="2" t="str">
        <x:f>IF(COUNTA(B232:H232)=0,"",IF(D232="",1,IF(COUNTIFS('Rates'!$B$8:$B$17,D232)&lt;&gt;1,1,IF(INDEX('Rates'!$D$8:$D$17,MATCH(D232,'Rates'!$B$8:$B$17,0))&lt;&gt;"OK",1,0))))</x:f>
      </x:c>
    </x:row>
    <x:row r="233" ht="24" customHeight="1">
      <x:c r="A233" s="2"/>
      <x:c r="B233" s="20"/>
      <x:c r="C233" s="40"/>
      <x:c r="D233" s="20"/>
      <x:c r="E233" s="20"/>
      <x:c r="F233" s="20"/>
      <x:c r="G233" s="22"/>
      <x:c r="H233" s="23"/>
      <x:c r="I233" s="25" t="str">
        <x:f>IF(COUNTA(B233:H233)=0,"",IF(E233&lt;&gt;"Hours",0,IF(K233&lt;&gt;"OK","n.a.",INDEX('Rates'!$I$8:$I$15,MATCH(F233,'Rates'!$G$8:$G$15,0)))))</x:f>
      </x:c>
      <x:c r="J233" s="24" t="str">
        <x:f>IF(COUNTA(B233:H233)=0,"",IF(K233&lt;&gt;"OK","n.a.",IF(E233="Hours",G233*I233,0)))</x:f>
      </x:c>
      <x:c r="K233" s="11" t="str">
        <x:f>IF(COUNTA(B233:H233)=0,"",IF(B233="","Missing entry ID",IF(COUNTIFS($B$9:$B$258,B233)&lt;&gt;1,"Duplicate entry ID",IF(OR(COUNTBLANK(C233)=1,NOT(ISNUMBER(C233))),"Invalid date",IF(M233=1,"Unmapped client",IF(AND(E233&lt;&gt;"Invoice",E233&lt;&gt;"Direct expense",E233&lt;&gt;"Hours"),"Invalid entry type",IF(E233="Hours",IF(OR(COUNTBLANK(G233)=1,NOT(ISNUMBER(G233)),G233&lt;0),"Invalid hours",IF(OR(COUNTBLANK(H233)=1,NOT(ISNUMBER(H233)),H233&lt;&gt;0),"Hours amount must be 0",IF(F233="","Missing role ID",IF(COUNTIFS('Rates'!$G$8:$G$15,F233)&lt;&gt;1,"Missing/duplicate role",IF(INDEX('Rates'!$J$8:$J$15,MATCH(F233,'Rates'!$G$8:$G$15,0))&lt;&gt;"OK","Invalid rate mapping","OK"))))),IF(OR(COUNTBLANK(H233)=1,NOT(ISNUMBER(H233))),"Invalid amount",IF(OR(COUNTBLANK(G233)=1,NOT(ISNUMBER(G233)),G233&lt;&gt;0,F233&lt;&gt;""),"Use hours 0, role blank","OK")))))))))</x:f>
      </x:c>
      <x:c r="L233" s="2" t="str">
        <x:f>IF(COUNTA(B233:H233)=0,"",IF('Rates'!$D$4&lt;&gt;"OK","n.a.",IF(ISNUMBER(C233),IF(AND(C233&gt;='Rates'!$B$4,C233&lt;'Rates'!$C$4),1,0),0)))</x:f>
      </x:c>
      <x:c r="M233" s="2" t="str">
        <x:f>IF(COUNTA(B233:H233)=0,"",IF(D233="",1,IF(COUNTIFS('Rates'!$B$8:$B$17,D233)&lt;&gt;1,1,IF(INDEX('Rates'!$D$8:$D$17,MATCH(D233,'Rates'!$B$8:$B$17,0))&lt;&gt;"OK",1,0))))</x:f>
      </x:c>
    </x:row>
    <x:row r="234" ht="24" customHeight="1">
      <x:c r="A234" s="2"/>
      <x:c r="B234" s="20"/>
      <x:c r="C234" s="40"/>
      <x:c r="D234" s="20"/>
      <x:c r="E234" s="20"/>
      <x:c r="F234" s="20"/>
      <x:c r="G234" s="22"/>
      <x:c r="H234" s="23"/>
      <x:c r="I234" s="25" t="str">
        <x:f>IF(COUNTA(B234:H234)=0,"",IF(E234&lt;&gt;"Hours",0,IF(K234&lt;&gt;"OK","n.a.",INDEX('Rates'!$I$8:$I$15,MATCH(F234,'Rates'!$G$8:$G$15,0)))))</x:f>
      </x:c>
      <x:c r="J234" s="24" t="str">
        <x:f>IF(COUNTA(B234:H234)=0,"",IF(K234&lt;&gt;"OK","n.a.",IF(E234="Hours",G234*I234,0)))</x:f>
      </x:c>
      <x:c r="K234" s="11" t="str">
        <x:f>IF(COUNTA(B234:H234)=0,"",IF(B234="","Missing entry ID",IF(COUNTIFS($B$9:$B$258,B234)&lt;&gt;1,"Duplicate entry ID",IF(OR(COUNTBLANK(C234)=1,NOT(ISNUMBER(C234))),"Invalid date",IF(M234=1,"Unmapped client",IF(AND(E234&lt;&gt;"Invoice",E234&lt;&gt;"Direct expense",E234&lt;&gt;"Hours"),"Invalid entry type",IF(E234="Hours",IF(OR(COUNTBLANK(G234)=1,NOT(ISNUMBER(G234)),G234&lt;0),"Invalid hours",IF(OR(COUNTBLANK(H234)=1,NOT(ISNUMBER(H234)),H234&lt;&gt;0),"Hours amount must be 0",IF(F234="","Missing role ID",IF(COUNTIFS('Rates'!$G$8:$G$15,F234)&lt;&gt;1,"Missing/duplicate role",IF(INDEX('Rates'!$J$8:$J$15,MATCH(F234,'Rates'!$G$8:$G$15,0))&lt;&gt;"OK","Invalid rate mapping","OK"))))),IF(OR(COUNTBLANK(H234)=1,NOT(ISNUMBER(H234))),"Invalid amount",IF(OR(COUNTBLANK(G234)=1,NOT(ISNUMBER(G234)),G234&lt;&gt;0,F234&lt;&gt;""),"Use hours 0, role blank","OK")))))))))</x:f>
      </x:c>
      <x:c r="L234" s="2" t="str">
        <x:f>IF(COUNTA(B234:H234)=0,"",IF('Rates'!$D$4&lt;&gt;"OK","n.a.",IF(ISNUMBER(C234),IF(AND(C234&gt;='Rates'!$B$4,C234&lt;'Rates'!$C$4),1,0),0)))</x:f>
      </x:c>
      <x:c r="M234" s="2" t="str">
        <x:f>IF(COUNTA(B234:H234)=0,"",IF(D234="",1,IF(COUNTIFS('Rates'!$B$8:$B$17,D234)&lt;&gt;1,1,IF(INDEX('Rates'!$D$8:$D$17,MATCH(D234,'Rates'!$B$8:$B$17,0))&lt;&gt;"OK",1,0))))</x:f>
      </x:c>
    </x:row>
    <x:row r="235" ht="24" customHeight="1">
      <x:c r="A235" s="2"/>
      <x:c r="B235" s="20"/>
      <x:c r="C235" s="40"/>
      <x:c r="D235" s="20"/>
      <x:c r="E235" s="20"/>
      <x:c r="F235" s="20"/>
      <x:c r="G235" s="22"/>
      <x:c r="H235" s="23"/>
      <x:c r="I235" s="25" t="str">
        <x:f>IF(COUNTA(B235:H235)=0,"",IF(E235&lt;&gt;"Hours",0,IF(K235&lt;&gt;"OK","n.a.",INDEX('Rates'!$I$8:$I$15,MATCH(F235,'Rates'!$G$8:$G$15,0)))))</x:f>
      </x:c>
      <x:c r="J235" s="24" t="str">
        <x:f>IF(COUNTA(B235:H235)=0,"",IF(K235&lt;&gt;"OK","n.a.",IF(E235="Hours",G235*I235,0)))</x:f>
      </x:c>
      <x:c r="K235" s="11" t="str">
        <x:f>IF(COUNTA(B235:H235)=0,"",IF(B235="","Missing entry ID",IF(COUNTIFS($B$9:$B$258,B235)&lt;&gt;1,"Duplicate entry ID",IF(OR(COUNTBLANK(C235)=1,NOT(ISNUMBER(C235))),"Invalid date",IF(M235=1,"Unmapped client",IF(AND(E235&lt;&gt;"Invoice",E235&lt;&gt;"Direct expense",E235&lt;&gt;"Hours"),"Invalid entry type",IF(E235="Hours",IF(OR(COUNTBLANK(G235)=1,NOT(ISNUMBER(G235)),G235&lt;0),"Invalid hours",IF(OR(COUNTBLANK(H235)=1,NOT(ISNUMBER(H235)),H235&lt;&gt;0),"Hours amount must be 0",IF(F235="","Missing role ID",IF(COUNTIFS('Rates'!$G$8:$G$15,F235)&lt;&gt;1,"Missing/duplicate role",IF(INDEX('Rates'!$J$8:$J$15,MATCH(F235,'Rates'!$G$8:$G$15,0))&lt;&gt;"OK","Invalid rate mapping","OK"))))),IF(OR(COUNTBLANK(H235)=1,NOT(ISNUMBER(H235))),"Invalid amount",IF(OR(COUNTBLANK(G235)=1,NOT(ISNUMBER(G235)),G235&lt;&gt;0,F235&lt;&gt;""),"Use hours 0, role blank","OK")))))))))</x:f>
      </x:c>
      <x:c r="L235" s="2" t="str">
        <x:f>IF(COUNTA(B235:H235)=0,"",IF('Rates'!$D$4&lt;&gt;"OK","n.a.",IF(ISNUMBER(C235),IF(AND(C235&gt;='Rates'!$B$4,C235&lt;'Rates'!$C$4),1,0),0)))</x:f>
      </x:c>
      <x:c r="M235" s="2" t="str">
        <x:f>IF(COUNTA(B235:H235)=0,"",IF(D235="",1,IF(COUNTIFS('Rates'!$B$8:$B$17,D235)&lt;&gt;1,1,IF(INDEX('Rates'!$D$8:$D$17,MATCH(D235,'Rates'!$B$8:$B$17,0))&lt;&gt;"OK",1,0))))</x:f>
      </x:c>
    </x:row>
    <x:row r="236" ht="24" customHeight="1">
      <x:c r="A236" s="2"/>
      <x:c r="B236" s="20"/>
      <x:c r="C236" s="40"/>
      <x:c r="D236" s="20"/>
      <x:c r="E236" s="20"/>
      <x:c r="F236" s="20"/>
      <x:c r="G236" s="22"/>
      <x:c r="H236" s="23"/>
      <x:c r="I236" s="25" t="str">
        <x:f>IF(COUNTA(B236:H236)=0,"",IF(E236&lt;&gt;"Hours",0,IF(K236&lt;&gt;"OK","n.a.",INDEX('Rates'!$I$8:$I$15,MATCH(F236,'Rates'!$G$8:$G$15,0)))))</x:f>
      </x:c>
      <x:c r="J236" s="24" t="str">
        <x:f>IF(COUNTA(B236:H236)=0,"",IF(K236&lt;&gt;"OK","n.a.",IF(E236="Hours",G236*I236,0)))</x:f>
      </x:c>
      <x:c r="K236" s="11" t="str">
        <x:f>IF(COUNTA(B236:H236)=0,"",IF(B236="","Missing entry ID",IF(COUNTIFS($B$9:$B$258,B236)&lt;&gt;1,"Duplicate entry ID",IF(OR(COUNTBLANK(C236)=1,NOT(ISNUMBER(C236))),"Invalid date",IF(M236=1,"Unmapped client",IF(AND(E236&lt;&gt;"Invoice",E236&lt;&gt;"Direct expense",E236&lt;&gt;"Hours"),"Invalid entry type",IF(E236="Hours",IF(OR(COUNTBLANK(G236)=1,NOT(ISNUMBER(G236)),G236&lt;0),"Invalid hours",IF(OR(COUNTBLANK(H236)=1,NOT(ISNUMBER(H236)),H236&lt;&gt;0),"Hours amount must be 0",IF(F236="","Missing role ID",IF(COUNTIFS('Rates'!$G$8:$G$15,F236)&lt;&gt;1,"Missing/duplicate role",IF(INDEX('Rates'!$J$8:$J$15,MATCH(F236,'Rates'!$G$8:$G$15,0))&lt;&gt;"OK","Invalid rate mapping","OK"))))),IF(OR(COUNTBLANK(H236)=1,NOT(ISNUMBER(H236))),"Invalid amount",IF(OR(COUNTBLANK(G236)=1,NOT(ISNUMBER(G236)),G236&lt;&gt;0,F236&lt;&gt;""),"Use hours 0, role blank","OK")))))))))</x:f>
      </x:c>
      <x:c r="L236" s="2" t="str">
        <x:f>IF(COUNTA(B236:H236)=0,"",IF('Rates'!$D$4&lt;&gt;"OK","n.a.",IF(ISNUMBER(C236),IF(AND(C236&gt;='Rates'!$B$4,C236&lt;'Rates'!$C$4),1,0),0)))</x:f>
      </x:c>
      <x:c r="M236" s="2" t="str">
        <x:f>IF(COUNTA(B236:H236)=0,"",IF(D236="",1,IF(COUNTIFS('Rates'!$B$8:$B$17,D236)&lt;&gt;1,1,IF(INDEX('Rates'!$D$8:$D$17,MATCH(D236,'Rates'!$B$8:$B$17,0))&lt;&gt;"OK",1,0))))</x:f>
      </x:c>
    </x:row>
    <x:row r="237" ht="24" customHeight="1">
      <x:c r="A237" s="2"/>
      <x:c r="B237" s="20"/>
      <x:c r="C237" s="40"/>
      <x:c r="D237" s="20"/>
      <x:c r="E237" s="20"/>
      <x:c r="F237" s="20"/>
      <x:c r="G237" s="22"/>
      <x:c r="H237" s="23"/>
      <x:c r="I237" s="25" t="str">
        <x:f>IF(COUNTA(B237:H237)=0,"",IF(E237&lt;&gt;"Hours",0,IF(K237&lt;&gt;"OK","n.a.",INDEX('Rates'!$I$8:$I$15,MATCH(F237,'Rates'!$G$8:$G$15,0)))))</x:f>
      </x:c>
      <x:c r="J237" s="24" t="str">
        <x:f>IF(COUNTA(B237:H237)=0,"",IF(K237&lt;&gt;"OK","n.a.",IF(E237="Hours",G237*I237,0)))</x:f>
      </x:c>
      <x:c r="K237" s="11" t="str">
        <x:f>IF(COUNTA(B237:H237)=0,"",IF(B237="","Missing entry ID",IF(COUNTIFS($B$9:$B$258,B237)&lt;&gt;1,"Duplicate entry ID",IF(OR(COUNTBLANK(C237)=1,NOT(ISNUMBER(C237))),"Invalid date",IF(M237=1,"Unmapped client",IF(AND(E237&lt;&gt;"Invoice",E237&lt;&gt;"Direct expense",E237&lt;&gt;"Hours"),"Invalid entry type",IF(E237="Hours",IF(OR(COUNTBLANK(G237)=1,NOT(ISNUMBER(G237)),G237&lt;0),"Invalid hours",IF(OR(COUNTBLANK(H237)=1,NOT(ISNUMBER(H237)),H237&lt;&gt;0),"Hours amount must be 0",IF(F237="","Missing role ID",IF(COUNTIFS('Rates'!$G$8:$G$15,F237)&lt;&gt;1,"Missing/duplicate role",IF(INDEX('Rates'!$J$8:$J$15,MATCH(F237,'Rates'!$G$8:$G$15,0))&lt;&gt;"OK","Invalid rate mapping","OK"))))),IF(OR(COUNTBLANK(H237)=1,NOT(ISNUMBER(H237))),"Invalid amount",IF(OR(COUNTBLANK(G237)=1,NOT(ISNUMBER(G237)),G237&lt;&gt;0,F237&lt;&gt;""),"Use hours 0, role blank","OK")))))))))</x:f>
      </x:c>
      <x:c r="L237" s="2" t="str">
        <x:f>IF(COUNTA(B237:H237)=0,"",IF('Rates'!$D$4&lt;&gt;"OK","n.a.",IF(ISNUMBER(C237),IF(AND(C237&gt;='Rates'!$B$4,C237&lt;'Rates'!$C$4),1,0),0)))</x:f>
      </x:c>
      <x:c r="M237" s="2" t="str">
        <x:f>IF(COUNTA(B237:H237)=0,"",IF(D237="",1,IF(COUNTIFS('Rates'!$B$8:$B$17,D237)&lt;&gt;1,1,IF(INDEX('Rates'!$D$8:$D$17,MATCH(D237,'Rates'!$B$8:$B$17,0))&lt;&gt;"OK",1,0))))</x:f>
      </x:c>
    </x:row>
    <x:row r="238" ht="24" customHeight="1">
      <x:c r="A238" s="2"/>
      <x:c r="B238" s="20"/>
      <x:c r="C238" s="40"/>
      <x:c r="D238" s="20"/>
      <x:c r="E238" s="20"/>
      <x:c r="F238" s="20"/>
      <x:c r="G238" s="22"/>
      <x:c r="H238" s="23"/>
      <x:c r="I238" s="25" t="str">
        <x:f>IF(COUNTA(B238:H238)=0,"",IF(E238&lt;&gt;"Hours",0,IF(K238&lt;&gt;"OK","n.a.",INDEX('Rates'!$I$8:$I$15,MATCH(F238,'Rates'!$G$8:$G$15,0)))))</x:f>
      </x:c>
      <x:c r="J238" s="24" t="str">
        <x:f>IF(COUNTA(B238:H238)=0,"",IF(K238&lt;&gt;"OK","n.a.",IF(E238="Hours",G238*I238,0)))</x:f>
      </x:c>
      <x:c r="K238" s="11" t="str">
        <x:f>IF(COUNTA(B238:H238)=0,"",IF(B238="","Missing entry ID",IF(COUNTIFS($B$9:$B$258,B238)&lt;&gt;1,"Duplicate entry ID",IF(OR(COUNTBLANK(C238)=1,NOT(ISNUMBER(C238))),"Invalid date",IF(M238=1,"Unmapped client",IF(AND(E238&lt;&gt;"Invoice",E238&lt;&gt;"Direct expense",E238&lt;&gt;"Hours"),"Invalid entry type",IF(E238="Hours",IF(OR(COUNTBLANK(G238)=1,NOT(ISNUMBER(G238)),G238&lt;0),"Invalid hours",IF(OR(COUNTBLANK(H238)=1,NOT(ISNUMBER(H238)),H238&lt;&gt;0),"Hours amount must be 0",IF(F238="","Missing role ID",IF(COUNTIFS('Rates'!$G$8:$G$15,F238)&lt;&gt;1,"Missing/duplicate role",IF(INDEX('Rates'!$J$8:$J$15,MATCH(F238,'Rates'!$G$8:$G$15,0))&lt;&gt;"OK","Invalid rate mapping","OK"))))),IF(OR(COUNTBLANK(H238)=1,NOT(ISNUMBER(H238))),"Invalid amount",IF(OR(COUNTBLANK(G238)=1,NOT(ISNUMBER(G238)),G238&lt;&gt;0,F238&lt;&gt;""),"Use hours 0, role blank","OK")))))))))</x:f>
      </x:c>
      <x:c r="L238" s="2" t="str">
        <x:f>IF(COUNTA(B238:H238)=0,"",IF('Rates'!$D$4&lt;&gt;"OK","n.a.",IF(ISNUMBER(C238),IF(AND(C238&gt;='Rates'!$B$4,C238&lt;'Rates'!$C$4),1,0),0)))</x:f>
      </x:c>
      <x:c r="M238" s="2" t="str">
        <x:f>IF(COUNTA(B238:H238)=0,"",IF(D238="",1,IF(COUNTIFS('Rates'!$B$8:$B$17,D238)&lt;&gt;1,1,IF(INDEX('Rates'!$D$8:$D$17,MATCH(D238,'Rates'!$B$8:$B$17,0))&lt;&gt;"OK",1,0))))</x:f>
      </x:c>
    </x:row>
    <x:row r="239" ht="24" customHeight="1">
      <x:c r="A239" s="2"/>
      <x:c r="B239" s="20"/>
      <x:c r="C239" s="40"/>
      <x:c r="D239" s="20"/>
      <x:c r="E239" s="20"/>
      <x:c r="F239" s="20"/>
      <x:c r="G239" s="22"/>
      <x:c r="H239" s="23"/>
      <x:c r="I239" s="25" t="str">
        <x:f>IF(COUNTA(B239:H239)=0,"",IF(E239&lt;&gt;"Hours",0,IF(K239&lt;&gt;"OK","n.a.",INDEX('Rates'!$I$8:$I$15,MATCH(F239,'Rates'!$G$8:$G$15,0)))))</x:f>
      </x:c>
      <x:c r="J239" s="24" t="str">
        <x:f>IF(COUNTA(B239:H239)=0,"",IF(K239&lt;&gt;"OK","n.a.",IF(E239="Hours",G239*I239,0)))</x:f>
      </x:c>
      <x:c r="K239" s="11" t="str">
        <x:f>IF(COUNTA(B239:H239)=0,"",IF(B239="","Missing entry ID",IF(COUNTIFS($B$9:$B$258,B239)&lt;&gt;1,"Duplicate entry ID",IF(OR(COUNTBLANK(C239)=1,NOT(ISNUMBER(C239))),"Invalid date",IF(M239=1,"Unmapped client",IF(AND(E239&lt;&gt;"Invoice",E239&lt;&gt;"Direct expense",E239&lt;&gt;"Hours"),"Invalid entry type",IF(E239="Hours",IF(OR(COUNTBLANK(G239)=1,NOT(ISNUMBER(G239)),G239&lt;0),"Invalid hours",IF(OR(COUNTBLANK(H239)=1,NOT(ISNUMBER(H239)),H239&lt;&gt;0),"Hours amount must be 0",IF(F239="","Missing role ID",IF(COUNTIFS('Rates'!$G$8:$G$15,F239)&lt;&gt;1,"Missing/duplicate role",IF(INDEX('Rates'!$J$8:$J$15,MATCH(F239,'Rates'!$G$8:$G$15,0))&lt;&gt;"OK","Invalid rate mapping","OK"))))),IF(OR(COUNTBLANK(H239)=1,NOT(ISNUMBER(H239))),"Invalid amount",IF(OR(COUNTBLANK(G239)=1,NOT(ISNUMBER(G239)),G239&lt;&gt;0,F239&lt;&gt;""),"Use hours 0, role blank","OK")))))))))</x:f>
      </x:c>
      <x:c r="L239" s="2" t="str">
        <x:f>IF(COUNTA(B239:H239)=0,"",IF('Rates'!$D$4&lt;&gt;"OK","n.a.",IF(ISNUMBER(C239),IF(AND(C239&gt;='Rates'!$B$4,C239&lt;'Rates'!$C$4),1,0),0)))</x:f>
      </x:c>
      <x:c r="M239" s="2" t="str">
        <x:f>IF(COUNTA(B239:H239)=0,"",IF(D239="",1,IF(COUNTIFS('Rates'!$B$8:$B$17,D239)&lt;&gt;1,1,IF(INDEX('Rates'!$D$8:$D$17,MATCH(D239,'Rates'!$B$8:$B$17,0))&lt;&gt;"OK",1,0))))</x:f>
      </x:c>
    </x:row>
    <x:row r="240" ht="24" customHeight="1">
      <x:c r="A240" s="2"/>
      <x:c r="B240" s="20"/>
      <x:c r="C240" s="40"/>
      <x:c r="D240" s="20"/>
      <x:c r="E240" s="20"/>
      <x:c r="F240" s="20"/>
      <x:c r="G240" s="22"/>
      <x:c r="H240" s="23"/>
      <x:c r="I240" s="25" t="str">
        <x:f>IF(COUNTA(B240:H240)=0,"",IF(E240&lt;&gt;"Hours",0,IF(K240&lt;&gt;"OK","n.a.",INDEX('Rates'!$I$8:$I$15,MATCH(F240,'Rates'!$G$8:$G$15,0)))))</x:f>
      </x:c>
      <x:c r="J240" s="24" t="str">
        <x:f>IF(COUNTA(B240:H240)=0,"",IF(K240&lt;&gt;"OK","n.a.",IF(E240="Hours",G240*I240,0)))</x:f>
      </x:c>
      <x:c r="K240" s="11" t="str">
        <x:f>IF(COUNTA(B240:H240)=0,"",IF(B240="","Missing entry ID",IF(COUNTIFS($B$9:$B$258,B240)&lt;&gt;1,"Duplicate entry ID",IF(OR(COUNTBLANK(C240)=1,NOT(ISNUMBER(C240))),"Invalid date",IF(M240=1,"Unmapped client",IF(AND(E240&lt;&gt;"Invoice",E240&lt;&gt;"Direct expense",E240&lt;&gt;"Hours"),"Invalid entry type",IF(E240="Hours",IF(OR(COUNTBLANK(G240)=1,NOT(ISNUMBER(G240)),G240&lt;0),"Invalid hours",IF(OR(COUNTBLANK(H240)=1,NOT(ISNUMBER(H240)),H240&lt;&gt;0),"Hours amount must be 0",IF(F240="","Missing role ID",IF(COUNTIFS('Rates'!$G$8:$G$15,F240)&lt;&gt;1,"Missing/duplicate role",IF(INDEX('Rates'!$J$8:$J$15,MATCH(F240,'Rates'!$G$8:$G$15,0))&lt;&gt;"OK","Invalid rate mapping","OK"))))),IF(OR(COUNTBLANK(H240)=1,NOT(ISNUMBER(H240))),"Invalid amount",IF(OR(COUNTBLANK(G240)=1,NOT(ISNUMBER(G240)),G240&lt;&gt;0,F240&lt;&gt;""),"Use hours 0, role blank","OK")))))))))</x:f>
      </x:c>
      <x:c r="L240" s="2" t="str">
        <x:f>IF(COUNTA(B240:H240)=0,"",IF('Rates'!$D$4&lt;&gt;"OK","n.a.",IF(ISNUMBER(C240),IF(AND(C240&gt;='Rates'!$B$4,C240&lt;'Rates'!$C$4),1,0),0)))</x:f>
      </x:c>
      <x:c r="M240" s="2" t="str">
        <x:f>IF(COUNTA(B240:H240)=0,"",IF(D240="",1,IF(COUNTIFS('Rates'!$B$8:$B$17,D240)&lt;&gt;1,1,IF(INDEX('Rates'!$D$8:$D$17,MATCH(D240,'Rates'!$B$8:$B$17,0))&lt;&gt;"OK",1,0))))</x:f>
      </x:c>
    </x:row>
    <x:row r="241" ht="24" customHeight="1">
      <x:c r="A241" s="2"/>
      <x:c r="B241" s="20"/>
      <x:c r="C241" s="40"/>
      <x:c r="D241" s="20"/>
      <x:c r="E241" s="20"/>
      <x:c r="F241" s="20"/>
      <x:c r="G241" s="22"/>
      <x:c r="H241" s="23"/>
      <x:c r="I241" s="25" t="str">
        <x:f>IF(COUNTA(B241:H241)=0,"",IF(E241&lt;&gt;"Hours",0,IF(K241&lt;&gt;"OK","n.a.",INDEX('Rates'!$I$8:$I$15,MATCH(F241,'Rates'!$G$8:$G$15,0)))))</x:f>
      </x:c>
      <x:c r="J241" s="24" t="str">
        <x:f>IF(COUNTA(B241:H241)=0,"",IF(K241&lt;&gt;"OK","n.a.",IF(E241="Hours",G241*I241,0)))</x:f>
      </x:c>
      <x:c r="K241" s="11" t="str">
        <x:f>IF(COUNTA(B241:H241)=0,"",IF(B241="","Missing entry ID",IF(COUNTIFS($B$9:$B$258,B241)&lt;&gt;1,"Duplicate entry ID",IF(OR(COUNTBLANK(C241)=1,NOT(ISNUMBER(C241))),"Invalid date",IF(M241=1,"Unmapped client",IF(AND(E241&lt;&gt;"Invoice",E241&lt;&gt;"Direct expense",E241&lt;&gt;"Hours"),"Invalid entry type",IF(E241="Hours",IF(OR(COUNTBLANK(G241)=1,NOT(ISNUMBER(G241)),G241&lt;0),"Invalid hours",IF(OR(COUNTBLANK(H241)=1,NOT(ISNUMBER(H241)),H241&lt;&gt;0),"Hours amount must be 0",IF(F241="","Missing role ID",IF(COUNTIFS('Rates'!$G$8:$G$15,F241)&lt;&gt;1,"Missing/duplicate role",IF(INDEX('Rates'!$J$8:$J$15,MATCH(F241,'Rates'!$G$8:$G$15,0))&lt;&gt;"OK","Invalid rate mapping","OK"))))),IF(OR(COUNTBLANK(H241)=1,NOT(ISNUMBER(H241))),"Invalid amount",IF(OR(COUNTBLANK(G241)=1,NOT(ISNUMBER(G241)),G241&lt;&gt;0,F241&lt;&gt;""),"Use hours 0, role blank","OK")))))))))</x:f>
      </x:c>
      <x:c r="L241" s="2" t="str">
        <x:f>IF(COUNTA(B241:H241)=0,"",IF('Rates'!$D$4&lt;&gt;"OK","n.a.",IF(ISNUMBER(C241),IF(AND(C241&gt;='Rates'!$B$4,C241&lt;'Rates'!$C$4),1,0),0)))</x:f>
      </x:c>
      <x:c r="M241" s="2" t="str">
        <x:f>IF(COUNTA(B241:H241)=0,"",IF(D241="",1,IF(COUNTIFS('Rates'!$B$8:$B$17,D241)&lt;&gt;1,1,IF(INDEX('Rates'!$D$8:$D$17,MATCH(D241,'Rates'!$B$8:$B$17,0))&lt;&gt;"OK",1,0))))</x:f>
      </x:c>
    </x:row>
    <x:row r="242" ht="24" customHeight="1">
      <x:c r="A242" s="2"/>
      <x:c r="B242" s="20"/>
      <x:c r="C242" s="40"/>
      <x:c r="D242" s="20"/>
      <x:c r="E242" s="20"/>
      <x:c r="F242" s="20"/>
      <x:c r="G242" s="22"/>
      <x:c r="H242" s="23"/>
      <x:c r="I242" s="25" t="str">
        <x:f>IF(COUNTA(B242:H242)=0,"",IF(E242&lt;&gt;"Hours",0,IF(K242&lt;&gt;"OK","n.a.",INDEX('Rates'!$I$8:$I$15,MATCH(F242,'Rates'!$G$8:$G$15,0)))))</x:f>
      </x:c>
      <x:c r="J242" s="24" t="str">
        <x:f>IF(COUNTA(B242:H242)=0,"",IF(K242&lt;&gt;"OK","n.a.",IF(E242="Hours",G242*I242,0)))</x:f>
      </x:c>
      <x:c r="K242" s="11" t="str">
        <x:f>IF(COUNTA(B242:H242)=0,"",IF(B242="","Missing entry ID",IF(COUNTIFS($B$9:$B$258,B242)&lt;&gt;1,"Duplicate entry ID",IF(OR(COUNTBLANK(C242)=1,NOT(ISNUMBER(C242))),"Invalid date",IF(M242=1,"Unmapped client",IF(AND(E242&lt;&gt;"Invoice",E242&lt;&gt;"Direct expense",E242&lt;&gt;"Hours"),"Invalid entry type",IF(E242="Hours",IF(OR(COUNTBLANK(G242)=1,NOT(ISNUMBER(G242)),G242&lt;0),"Invalid hours",IF(OR(COUNTBLANK(H242)=1,NOT(ISNUMBER(H242)),H242&lt;&gt;0),"Hours amount must be 0",IF(F242="","Missing role ID",IF(COUNTIFS('Rates'!$G$8:$G$15,F242)&lt;&gt;1,"Missing/duplicate role",IF(INDEX('Rates'!$J$8:$J$15,MATCH(F242,'Rates'!$G$8:$G$15,0))&lt;&gt;"OK","Invalid rate mapping","OK"))))),IF(OR(COUNTBLANK(H242)=1,NOT(ISNUMBER(H242))),"Invalid amount",IF(OR(COUNTBLANK(G242)=1,NOT(ISNUMBER(G242)),G242&lt;&gt;0,F242&lt;&gt;""),"Use hours 0, role blank","OK")))))))))</x:f>
      </x:c>
      <x:c r="L242" s="2" t="str">
        <x:f>IF(COUNTA(B242:H242)=0,"",IF('Rates'!$D$4&lt;&gt;"OK","n.a.",IF(ISNUMBER(C242),IF(AND(C242&gt;='Rates'!$B$4,C242&lt;'Rates'!$C$4),1,0),0)))</x:f>
      </x:c>
      <x:c r="M242" s="2" t="str">
        <x:f>IF(COUNTA(B242:H242)=0,"",IF(D242="",1,IF(COUNTIFS('Rates'!$B$8:$B$17,D242)&lt;&gt;1,1,IF(INDEX('Rates'!$D$8:$D$17,MATCH(D242,'Rates'!$B$8:$B$17,0))&lt;&gt;"OK",1,0))))</x:f>
      </x:c>
    </x:row>
    <x:row r="243" ht="24" customHeight="1">
      <x:c r="A243" s="2"/>
      <x:c r="B243" s="20"/>
      <x:c r="C243" s="40"/>
      <x:c r="D243" s="20"/>
      <x:c r="E243" s="20"/>
      <x:c r="F243" s="20"/>
      <x:c r="G243" s="22"/>
      <x:c r="H243" s="23"/>
      <x:c r="I243" s="25" t="str">
        <x:f>IF(COUNTA(B243:H243)=0,"",IF(E243&lt;&gt;"Hours",0,IF(K243&lt;&gt;"OK","n.a.",INDEX('Rates'!$I$8:$I$15,MATCH(F243,'Rates'!$G$8:$G$15,0)))))</x:f>
      </x:c>
      <x:c r="J243" s="24" t="str">
        <x:f>IF(COUNTA(B243:H243)=0,"",IF(K243&lt;&gt;"OK","n.a.",IF(E243="Hours",G243*I243,0)))</x:f>
      </x:c>
      <x:c r="K243" s="11" t="str">
        <x:f>IF(COUNTA(B243:H243)=0,"",IF(B243="","Missing entry ID",IF(COUNTIFS($B$9:$B$258,B243)&lt;&gt;1,"Duplicate entry ID",IF(OR(COUNTBLANK(C243)=1,NOT(ISNUMBER(C243))),"Invalid date",IF(M243=1,"Unmapped client",IF(AND(E243&lt;&gt;"Invoice",E243&lt;&gt;"Direct expense",E243&lt;&gt;"Hours"),"Invalid entry type",IF(E243="Hours",IF(OR(COUNTBLANK(G243)=1,NOT(ISNUMBER(G243)),G243&lt;0),"Invalid hours",IF(OR(COUNTBLANK(H243)=1,NOT(ISNUMBER(H243)),H243&lt;&gt;0),"Hours amount must be 0",IF(F243="","Missing role ID",IF(COUNTIFS('Rates'!$G$8:$G$15,F243)&lt;&gt;1,"Missing/duplicate role",IF(INDEX('Rates'!$J$8:$J$15,MATCH(F243,'Rates'!$G$8:$G$15,0))&lt;&gt;"OK","Invalid rate mapping","OK"))))),IF(OR(COUNTBLANK(H243)=1,NOT(ISNUMBER(H243))),"Invalid amount",IF(OR(COUNTBLANK(G243)=1,NOT(ISNUMBER(G243)),G243&lt;&gt;0,F243&lt;&gt;""),"Use hours 0, role blank","OK")))))))))</x:f>
      </x:c>
      <x:c r="L243" s="2" t="str">
        <x:f>IF(COUNTA(B243:H243)=0,"",IF('Rates'!$D$4&lt;&gt;"OK","n.a.",IF(ISNUMBER(C243),IF(AND(C243&gt;='Rates'!$B$4,C243&lt;'Rates'!$C$4),1,0),0)))</x:f>
      </x:c>
      <x:c r="M243" s="2" t="str">
        <x:f>IF(COUNTA(B243:H243)=0,"",IF(D243="",1,IF(COUNTIFS('Rates'!$B$8:$B$17,D243)&lt;&gt;1,1,IF(INDEX('Rates'!$D$8:$D$17,MATCH(D243,'Rates'!$B$8:$B$17,0))&lt;&gt;"OK",1,0))))</x:f>
      </x:c>
    </x:row>
    <x:row r="244" ht="24" customHeight="1">
      <x:c r="A244" s="2"/>
      <x:c r="B244" s="20"/>
      <x:c r="C244" s="40"/>
      <x:c r="D244" s="20"/>
      <x:c r="E244" s="20"/>
      <x:c r="F244" s="20"/>
      <x:c r="G244" s="22"/>
      <x:c r="H244" s="23"/>
      <x:c r="I244" s="25" t="str">
        <x:f>IF(COUNTA(B244:H244)=0,"",IF(E244&lt;&gt;"Hours",0,IF(K244&lt;&gt;"OK","n.a.",INDEX('Rates'!$I$8:$I$15,MATCH(F244,'Rates'!$G$8:$G$15,0)))))</x:f>
      </x:c>
      <x:c r="J244" s="24" t="str">
        <x:f>IF(COUNTA(B244:H244)=0,"",IF(K244&lt;&gt;"OK","n.a.",IF(E244="Hours",G244*I244,0)))</x:f>
      </x:c>
      <x:c r="K244" s="11" t="str">
        <x:f>IF(COUNTA(B244:H244)=0,"",IF(B244="","Missing entry ID",IF(COUNTIFS($B$9:$B$258,B244)&lt;&gt;1,"Duplicate entry ID",IF(OR(COUNTBLANK(C244)=1,NOT(ISNUMBER(C244))),"Invalid date",IF(M244=1,"Unmapped client",IF(AND(E244&lt;&gt;"Invoice",E244&lt;&gt;"Direct expense",E244&lt;&gt;"Hours"),"Invalid entry type",IF(E244="Hours",IF(OR(COUNTBLANK(G244)=1,NOT(ISNUMBER(G244)),G244&lt;0),"Invalid hours",IF(OR(COUNTBLANK(H244)=1,NOT(ISNUMBER(H244)),H244&lt;&gt;0),"Hours amount must be 0",IF(F244="","Missing role ID",IF(COUNTIFS('Rates'!$G$8:$G$15,F244)&lt;&gt;1,"Missing/duplicate role",IF(INDEX('Rates'!$J$8:$J$15,MATCH(F244,'Rates'!$G$8:$G$15,0))&lt;&gt;"OK","Invalid rate mapping","OK"))))),IF(OR(COUNTBLANK(H244)=1,NOT(ISNUMBER(H244))),"Invalid amount",IF(OR(COUNTBLANK(G244)=1,NOT(ISNUMBER(G244)),G244&lt;&gt;0,F244&lt;&gt;""),"Use hours 0, role blank","OK")))))))))</x:f>
      </x:c>
      <x:c r="L244" s="2" t="str">
        <x:f>IF(COUNTA(B244:H244)=0,"",IF('Rates'!$D$4&lt;&gt;"OK","n.a.",IF(ISNUMBER(C244),IF(AND(C244&gt;='Rates'!$B$4,C244&lt;'Rates'!$C$4),1,0),0)))</x:f>
      </x:c>
      <x:c r="M244" s="2" t="str">
        <x:f>IF(COUNTA(B244:H244)=0,"",IF(D244="",1,IF(COUNTIFS('Rates'!$B$8:$B$17,D244)&lt;&gt;1,1,IF(INDEX('Rates'!$D$8:$D$17,MATCH(D244,'Rates'!$B$8:$B$17,0))&lt;&gt;"OK",1,0))))</x:f>
      </x:c>
    </x:row>
    <x:row r="245" ht="24" customHeight="1">
      <x:c r="A245" s="2"/>
      <x:c r="B245" s="20"/>
      <x:c r="C245" s="40"/>
      <x:c r="D245" s="20"/>
      <x:c r="E245" s="20"/>
      <x:c r="F245" s="20"/>
      <x:c r="G245" s="22"/>
      <x:c r="H245" s="23"/>
      <x:c r="I245" s="25" t="str">
        <x:f>IF(COUNTA(B245:H245)=0,"",IF(E245&lt;&gt;"Hours",0,IF(K245&lt;&gt;"OK","n.a.",INDEX('Rates'!$I$8:$I$15,MATCH(F245,'Rates'!$G$8:$G$15,0)))))</x:f>
      </x:c>
      <x:c r="J245" s="24" t="str">
        <x:f>IF(COUNTA(B245:H245)=0,"",IF(K245&lt;&gt;"OK","n.a.",IF(E245="Hours",G245*I245,0)))</x:f>
      </x:c>
      <x:c r="K245" s="11" t="str">
        <x:f>IF(COUNTA(B245:H245)=0,"",IF(B245="","Missing entry ID",IF(COUNTIFS($B$9:$B$258,B245)&lt;&gt;1,"Duplicate entry ID",IF(OR(COUNTBLANK(C245)=1,NOT(ISNUMBER(C245))),"Invalid date",IF(M245=1,"Unmapped client",IF(AND(E245&lt;&gt;"Invoice",E245&lt;&gt;"Direct expense",E245&lt;&gt;"Hours"),"Invalid entry type",IF(E245="Hours",IF(OR(COUNTBLANK(G245)=1,NOT(ISNUMBER(G245)),G245&lt;0),"Invalid hours",IF(OR(COUNTBLANK(H245)=1,NOT(ISNUMBER(H245)),H245&lt;&gt;0),"Hours amount must be 0",IF(F245="","Missing role ID",IF(COUNTIFS('Rates'!$G$8:$G$15,F245)&lt;&gt;1,"Missing/duplicate role",IF(INDEX('Rates'!$J$8:$J$15,MATCH(F245,'Rates'!$G$8:$G$15,0))&lt;&gt;"OK","Invalid rate mapping","OK"))))),IF(OR(COUNTBLANK(H245)=1,NOT(ISNUMBER(H245))),"Invalid amount",IF(OR(COUNTBLANK(G245)=1,NOT(ISNUMBER(G245)),G245&lt;&gt;0,F245&lt;&gt;""),"Use hours 0, role blank","OK")))))))))</x:f>
      </x:c>
      <x:c r="L245" s="2" t="str">
        <x:f>IF(COUNTA(B245:H245)=0,"",IF('Rates'!$D$4&lt;&gt;"OK","n.a.",IF(ISNUMBER(C245),IF(AND(C245&gt;='Rates'!$B$4,C245&lt;'Rates'!$C$4),1,0),0)))</x:f>
      </x:c>
      <x:c r="M245" s="2" t="str">
        <x:f>IF(COUNTA(B245:H245)=0,"",IF(D245="",1,IF(COUNTIFS('Rates'!$B$8:$B$17,D245)&lt;&gt;1,1,IF(INDEX('Rates'!$D$8:$D$17,MATCH(D245,'Rates'!$B$8:$B$17,0))&lt;&gt;"OK",1,0))))</x:f>
      </x:c>
    </x:row>
    <x:row r="246" ht="24" customHeight="1">
      <x:c r="A246" s="2"/>
      <x:c r="B246" s="20"/>
      <x:c r="C246" s="40"/>
      <x:c r="D246" s="20"/>
      <x:c r="E246" s="20"/>
      <x:c r="F246" s="20"/>
      <x:c r="G246" s="22"/>
      <x:c r="H246" s="23"/>
      <x:c r="I246" s="25" t="str">
        <x:f>IF(COUNTA(B246:H246)=0,"",IF(E246&lt;&gt;"Hours",0,IF(K246&lt;&gt;"OK","n.a.",INDEX('Rates'!$I$8:$I$15,MATCH(F246,'Rates'!$G$8:$G$15,0)))))</x:f>
      </x:c>
      <x:c r="J246" s="24" t="str">
        <x:f>IF(COUNTA(B246:H246)=0,"",IF(K246&lt;&gt;"OK","n.a.",IF(E246="Hours",G246*I246,0)))</x:f>
      </x:c>
      <x:c r="K246" s="11" t="str">
        <x:f>IF(COUNTA(B246:H246)=0,"",IF(B246="","Missing entry ID",IF(COUNTIFS($B$9:$B$258,B246)&lt;&gt;1,"Duplicate entry ID",IF(OR(COUNTBLANK(C246)=1,NOT(ISNUMBER(C246))),"Invalid date",IF(M246=1,"Unmapped client",IF(AND(E246&lt;&gt;"Invoice",E246&lt;&gt;"Direct expense",E246&lt;&gt;"Hours"),"Invalid entry type",IF(E246="Hours",IF(OR(COUNTBLANK(G246)=1,NOT(ISNUMBER(G246)),G246&lt;0),"Invalid hours",IF(OR(COUNTBLANK(H246)=1,NOT(ISNUMBER(H246)),H246&lt;&gt;0),"Hours amount must be 0",IF(F246="","Missing role ID",IF(COUNTIFS('Rates'!$G$8:$G$15,F246)&lt;&gt;1,"Missing/duplicate role",IF(INDEX('Rates'!$J$8:$J$15,MATCH(F246,'Rates'!$G$8:$G$15,0))&lt;&gt;"OK","Invalid rate mapping","OK"))))),IF(OR(COUNTBLANK(H246)=1,NOT(ISNUMBER(H246))),"Invalid amount",IF(OR(COUNTBLANK(G246)=1,NOT(ISNUMBER(G246)),G246&lt;&gt;0,F246&lt;&gt;""),"Use hours 0, role blank","OK")))))))))</x:f>
      </x:c>
      <x:c r="L246" s="2" t="str">
        <x:f>IF(COUNTA(B246:H246)=0,"",IF('Rates'!$D$4&lt;&gt;"OK","n.a.",IF(ISNUMBER(C246),IF(AND(C246&gt;='Rates'!$B$4,C246&lt;'Rates'!$C$4),1,0),0)))</x:f>
      </x:c>
      <x:c r="M246" s="2" t="str">
        <x:f>IF(COUNTA(B246:H246)=0,"",IF(D246="",1,IF(COUNTIFS('Rates'!$B$8:$B$17,D246)&lt;&gt;1,1,IF(INDEX('Rates'!$D$8:$D$17,MATCH(D246,'Rates'!$B$8:$B$17,0))&lt;&gt;"OK",1,0))))</x:f>
      </x:c>
    </x:row>
    <x:row r="247" ht="24" customHeight="1">
      <x:c r="A247" s="2"/>
      <x:c r="B247" s="20"/>
      <x:c r="C247" s="40"/>
      <x:c r="D247" s="20"/>
      <x:c r="E247" s="20"/>
      <x:c r="F247" s="20"/>
      <x:c r="G247" s="22"/>
      <x:c r="H247" s="23"/>
      <x:c r="I247" s="25" t="str">
        <x:f>IF(COUNTA(B247:H247)=0,"",IF(E247&lt;&gt;"Hours",0,IF(K247&lt;&gt;"OK","n.a.",INDEX('Rates'!$I$8:$I$15,MATCH(F247,'Rates'!$G$8:$G$15,0)))))</x:f>
      </x:c>
      <x:c r="J247" s="24" t="str">
        <x:f>IF(COUNTA(B247:H247)=0,"",IF(K247&lt;&gt;"OK","n.a.",IF(E247="Hours",G247*I247,0)))</x:f>
      </x:c>
      <x:c r="K247" s="11" t="str">
        <x:f>IF(COUNTA(B247:H247)=0,"",IF(B247="","Missing entry ID",IF(COUNTIFS($B$9:$B$258,B247)&lt;&gt;1,"Duplicate entry ID",IF(OR(COUNTBLANK(C247)=1,NOT(ISNUMBER(C247))),"Invalid date",IF(M247=1,"Unmapped client",IF(AND(E247&lt;&gt;"Invoice",E247&lt;&gt;"Direct expense",E247&lt;&gt;"Hours"),"Invalid entry type",IF(E247="Hours",IF(OR(COUNTBLANK(G247)=1,NOT(ISNUMBER(G247)),G247&lt;0),"Invalid hours",IF(OR(COUNTBLANK(H247)=1,NOT(ISNUMBER(H247)),H247&lt;&gt;0),"Hours amount must be 0",IF(F247="","Missing role ID",IF(COUNTIFS('Rates'!$G$8:$G$15,F247)&lt;&gt;1,"Missing/duplicate role",IF(INDEX('Rates'!$J$8:$J$15,MATCH(F247,'Rates'!$G$8:$G$15,0))&lt;&gt;"OK","Invalid rate mapping","OK"))))),IF(OR(COUNTBLANK(H247)=1,NOT(ISNUMBER(H247))),"Invalid amount",IF(OR(COUNTBLANK(G247)=1,NOT(ISNUMBER(G247)),G247&lt;&gt;0,F247&lt;&gt;""),"Use hours 0, role blank","OK")))))))))</x:f>
      </x:c>
      <x:c r="L247" s="2" t="str">
        <x:f>IF(COUNTA(B247:H247)=0,"",IF('Rates'!$D$4&lt;&gt;"OK","n.a.",IF(ISNUMBER(C247),IF(AND(C247&gt;='Rates'!$B$4,C247&lt;'Rates'!$C$4),1,0),0)))</x:f>
      </x:c>
      <x:c r="M247" s="2" t="str">
        <x:f>IF(COUNTA(B247:H247)=0,"",IF(D247="",1,IF(COUNTIFS('Rates'!$B$8:$B$17,D247)&lt;&gt;1,1,IF(INDEX('Rates'!$D$8:$D$17,MATCH(D247,'Rates'!$B$8:$B$17,0))&lt;&gt;"OK",1,0))))</x:f>
      </x:c>
    </x:row>
    <x:row r="248" ht="24" customHeight="1">
      <x:c r="A248" s="2"/>
      <x:c r="B248" s="20"/>
      <x:c r="C248" s="40"/>
      <x:c r="D248" s="20"/>
      <x:c r="E248" s="20"/>
      <x:c r="F248" s="20"/>
      <x:c r="G248" s="22"/>
      <x:c r="H248" s="23"/>
      <x:c r="I248" s="25" t="str">
        <x:f>IF(COUNTA(B248:H248)=0,"",IF(E248&lt;&gt;"Hours",0,IF(K248&lt;&gt;"OK","n.a.",INDEX('Rates'!$I$8:$I$15,MATCH(F248,'Rates'!$G$8:$G$15,0)))))</x:f>
      </x:c>
      <x:c r="J248" s="24" t="str">
        <x:f>IF(COUNTA(B248:H248)=0,"",IF(K248&lt;&gt;"OK","n.a.",IF(E248="Hours",G248*I248,0)))</x:f>
      </x:c>
      <x:c r="K248" s="11" t="str">
        <x:f>IF(COUNTA(B248:H248)=0,"",IF(B248="","Missing entry ID",IF(COUNTIFS($B$9:$B$258,B248)&lt;&gt;1,"Duplicate entry ID",IF(OR(COUNTBLANK(C248)=1,NOT(ISNUMBER(C248))),"Invalid date",IF(M248=1,"Unmapped client",IF(AND(E248&lt;&gt;"Invoice",E248&lt;&gt;"Direct expense",E248&lt;&gt;"Hours"),"Invalid entry type",IF(E248="Hours",IF(OR(COUNTBLANK(G248)=1,NOT(ISNUMBER(G248)),G248&lt;0),"Invalid hours",IF(OR(COUNTBLANK(H248)=1,NOT(ISNUMBER(H248)),H248&lt;&gt;0),"Hours amount must be 0",IF(F248="","Missing role ID",IF(COUNTIFS('Rates'!$G$8:$G$15,F248)&lt;&gt;1,"Missing/duplicate role",IF(INDEX('Rates'!$J$8:$J$15,MATCH(F248,'Rates'!$G$8:$G$15,0))&lt;&gt;"OK","Invalid rate mapping","OK"))))),IF(OR(COUNTBLANK(H248)=1,NOT(ISNUMBER(H248))),"Invalid amount",IF(OR(COUNTBLANK(G248)=1,NOT(ISNUMBER(G248)),G248&lt;&gt;0,F248&lt;&gt;""),"Use hours 0, role blank","OK")))))))))</x:f>
      </x:c>
      <x:c r="L248" s="2" t="str">
        <x:f>IF(COUNTA(B248:H248)=0,"",IF('Rates'!$D$4&lt;&gt;"OK","n.a.",IF(ISNUMBER(C248),IF(AND(C248&gt;='Rates'!$B$4,C248&lt;'Rates'!$C$4),1,0),0)))</x:f>
      </x:c>
      <x:c r="M248" s="2" t="str">
        <x:f>IF(COUNTA(B248:H248)=0,"",IF(D248="",1,IF(COUNTIFS('Rates'!$B$8:$B$17,D248)&lt;&gt;1,1,IF(INDEX('Rates'!$D$8:$D$17,MATCH(D248,'Rates'!$B$8:$B$17,0))&lt;&gt;"OK",1,0))))</x:f>
      </x:c>
    </x:row>
    <x:row r="249" ht="24" customHeight="1">
      <x:c r="A249" s="2"/>
      <x:c r="B249" s="20"/>
      <x:c r="C249" s="40"/>
      <x:c r="D249" s="20"/>
      <x:c r="E249" s="20"/>
      <x:c r="F249" s="20"/>
      <x:c r="G249" s="22"/>
      <x:c r="H249" s="23"/>
      <x:c r="I249" s="25" t="str">
        <x:f>IF(COUNTA(B249:H249)=0,"",IF(E249&lt;&gt;"Hours",0,IF(K249&lt;&gt;"OK","n.a.",INDEX('Rates'!$I$8:$I$15,MATCH(F249,'Rates'!$G$8:$G$15,0)))))</x:f>
      </x:c>
      <x:c r="J249" s="24" t="str">
        <x:f>IF(COUNTA(B249:H249)=0,"",IF(K249&lt;&gt;"OK","n.a.",IF(E249="Hours",G249*I249,0)))</x:f>
      </x:c>
      <x:c r="K249" s="11" t="str">
        <x:f>IF(COUNTA(B249:H249)=0,"",IF(B249="","Missing entry ID",IF(COUNTIFS($B$9:$B$258,B249)&lt;&gt;1,"Duplicate entry ID",IF(OR(COUNTBLANK(C249)=1,NOT(ISNUMBER(C249))),"Invalid date",IF(M249=1,"Unmapped client",IF(AND(E249&lt;&gt;"Invoice",E249&lt;&gt;"Direct expense",E249&lt;&gt;"Hours"),"Invalid entry type",IF(E249="Hours",IF(OR(COUNTBLANK(G249)=1,NOT(ISNUMBER(G249)),G249&lt;0),"Invalid hours",IF(OR(COUNTBLANK(H249)=1,NOT(ISNUMBER(H249)),H249&lt;&gt;0),"Hours amount must be 0",IF(F249="","Missing role ID",IF(COUNTIFS('Rates'!$G$8:$G$15,F249)&lt;&gt;1,"Missing/duplicate role",IF(INDEX('Rates'!$J$8:$J$15,MATCH(F249,'Rates'!$G$8:$G$15,0))&lt;&gt;"OK","Invalid rate mapping","OK"))))),IF(OR(COUNTBLANK(H249)=1,NOT(ISNUMBER(H249))),"Invalid amount",IF(OR(COUNTBLANK(G249)=1,NOT(ISNUMBER(G249)),G249&lt;&gt;0,F249&lt;&gt;""),"Use hours 0, role blank","OK")))))))))</x:f>
      </x:c>
      <x:c r="L249" s="2" t="str">
        <x:f>IF(COUNTA(B249:H249)=0,"",IF('Rates'!$D$4&lt;&gt;"OK","n.a.",IF(ISNUMBER(C249),IF(AND(C249&gt;='Rates'!$B$4,C249&lt;'Rates'!$C$4),1,0),0)))</x:f>
      </x:c>
      <x:c r="M249" s="2" t="str">
        <x:f>IF(COUNTA(B249:H249)=0,"",IF(D249="",1,IF(COUNTIFS('Rates'!$B$8:$B$17,D249)&lt;&gt;1,1,IF(INDEX('Rates'!$D$8:$D$17,MATCH(D249,'Rates'!$B$8:$B$17,0))&lt;&gt;"OK",1,0))))</x:f>
      </x:c>
    </x:row>
    <x:row r="250" ht="24" customHeight="1">
      <x:c r="A250" s="2"/>
      <x:c r="B250" s="20"/>
      <x:c r="C250" s="40"/>
      <x:c r="D250" s="20"/>
      <x:c r="E250" s="20"/>
      <x:c r="F250" s="20"/>
      <x:c r="G250" s="22"/>
      <x:c r="H250" s="23"/>
      <x:c r="I250" s="25" t="str">
        <x:f>IF(COUNTA(B250:H250)=0,"",IF(E250&lt;&gt;"Hours",0,IF(K250&lt;&gt;"OK","n.a.",INDEX('Rates'!$I$8:$I$15,MATCH(F250,'Rates'!$G$8:$G$15,0)))))</x:f>
      </x:c>
      <x:c r="J250" s="24" t="str">
        <x:f>IF(COUNTA(B250:H250)=0,"",IF(K250&lt;&gt;"OK","n.a.",IF(E250="Hours",G250*I250,0)))</x:f>
      </x:c>
      <x:c r="K250" s="11" t="str">
        <x:f>IF(COUNTA(B250:H250)=0,"",IF(B250="","Missing entry ID",IF(COUNTIFS($B$9:$B$258,B250)&lt;&gt;1,"Duplicate entry ID",IF(OR(COUNTBLANK(C250)=1,NOT(ISNUMBER(C250))),"Invalid date",IF(M250=1,"Unmapped client",IF(AND(E250&lt;&gt;"Invoice",E250&lt;&gt;"Direct expense",E250&lt;&gt;"Hours"),"Invalid entry type",IF(E250="Hours",IF(OR(COUNTBLANK(G250)=1,NOT(ISNUMBER(G250)),G250&lt;0),"Invalid hours",IF(OR(COUNTBLANK(H250)=1,NOT(ISNUMBER(H250)),H250&lt;&gt;0),"Hours amount must be 0",IF(F250="","Missing role ID",IF(COUNTIFS('Rates'!$G$8:$G$15,F250)&lt;&gt;1,"Missing/duplicate role",IF(INDEX('Rates'!$J$8:$J$15,MATCH(F250,'Rates'!$G$8:$G$15,0))&lt;&gt;"OK","Invalid rate mapping","OK"))))),IF(OR(COUNTBLANK(H250)=1,NOT(ISNUMBER(H250))),"Invalid amount",IF(OR(COUNTBLANK(G250)=1,NOT(ISNUMBER(G250)),G250&lt;&gt;0,F250&lt;&gt;""),"Use hours 0, role blank","OK")))))))))</x:f>
      </x:c>
      <x:c r="L250" s="2" t="str">
        <x:f>IF(COUNTA(B250:H250)=0,"",IF('Rates'!$D$4&lt;&gt;"OK","n.a.",IF(ISNUMBER(C250),IF(AND(C250&gt;='Rates'!$B$4,C250&lt;'Rates'!$C$4),1,0),0)))</x:f>
      </x:c>
      <x:c r="M250" s="2" t="str">
        <x:f>IF(COUNTA(B250:H250)=0,"",IF(D250="",1,IF(COUNTIFS('Rates'!$B$8:$B$17,D250)&lt;&gt;1,1,IF(INDEX('Rates'!$D$8:$D$17,MATCH(D250,'Rates'!$B$8:$B$17,0))&lt;&gt;"OK",1,0))))</x:f>
      </x:c>
    </x:row>
    <x:row r="251" ht="24" customHeight="1">
      <x:c r="A251" s="2"/>
      <x:c r="B251" s="20"/>
      <x:c r="C251" s="40"/>
      <x:c r="D251" s="20"/>
      <x:c r="E251" s="20"/>
      <x:c r="F251" s="20"/>
      <x:c r="G251" s="22"/>
      <x:c r="H251" s="23"/>
      <x:c r="I251" s="25" t="str">
        <x:f>IF(COUNTA(B251:H251)=0,"",IF(E251&lt;&gt;"Hours",0,IF(K251&lt;&gt;"OK","n.a.",INDEX('Rates'!$I$8:$I$15,MATCH(F251,'Rates'!$G$8:$G$15,0)))))</x:f>
      </x:c>
      <x:c r="J251" s="24" t="str">
        <x:f>IF(COUNTA(B251:H251)=0,"",IF(K251&lt;&gt;"OK","n.a.",IF(E251="Hours",G251*I251,0)))</x:f>
      </x:c>
      <x:c r="K251" s="11" t="str">
        <x:f>IF(COUNTA(B251:H251)=0,"",IF(B251="","Missing entry ID",IF(COUNTIFS($B$9:$B$258,B251)&lt;&gt;1,"Duplicate entry ID",IF(OR(COUNTBLANK(C251)=1,NOT(ISNUMBER(C251))),"Invalid date",IF(M251=1,"Unmapped client",IF(AND(E251&lt;&gt;"Invoice",E251&lt;&gt;"Direct expense",E251&lt;&gt;"Hours"),"Invalid entry type",IF(E251="Hours",IF(OR(COUNTBLANK(G251)=1,NOT(ISNUMBER(G251)),G251&lt;0),"Invalid hours",IF(OR(COUNTBLANK(H251)=1,NOT(ISNUMBER(H251)),H251&lt;&gt;0),"Hours amount must be 0",IF(F251="","Missing role ID",IF(COUNTIFS('Rates'!$G$8:$G$15,F251)&lt;&gt;1,"Missing/duplicate role",IF(INDEX('Rates'!$J$8:$J$15,MATCH(F251,'Rates'!$G$8:$G$15,0))&lt;&gt;"OK","Invalid rate mapping","OK"))))),IF(OR(COUNTBLANK(H251)=1,NOT(ISNUMBER(H251))),"Invalid amount",IF(OR(COUNTBLANK(G251)=1,NOT(ISNUMBER(G251)),G251&lt;&gt;0,F251&lt;&gt;""),"Use hours 0, role blank","OK")))))))))</x:f>
      </x:c>
      <x:c r="L251" s="2" t="str">
        <x:f>IF(COUNTA(B251:H251)=0,"",IF('Rates'!$D$4&lt;&gt;"OK","n.a.",IF(ISNUMBER(C251),IF(AND(C251&gt;='Rates'!$B$4,C251&lt;'Rates'!$C$4),1,0),0)))</x:f>
      </x:c>
      <x:c r="M251" s="2" t="str">
        <x:f>IF(COUNTA(B251:H251)=0,"",IF(D251="",1,IF(COUNTIFS('Rates'!$B$8:$B$17,D251)&lt;&gt;1,1,IF(INDEX('Rates'!$D$8:$D$17,MATCH(D251,'Rates'!$B$8:$B$17,0))&lt;&gt;"OK",1,0))))</x:f>
      </x:c>
    </x:row>
    <x:row r="252" ht="24" customHeight="1">
      <x:c r="A252" s="2"/>
      <x:c r="B252" s="20"/>
      <x:c r="C252" s="40"/>
      <x:c r="D252" s="20"/>
      <x:c r="E252" s="20"/>
      <x:c r="F252" s="20"/>
      <x:c r="G252" s="22"/>
      <x:c r="H252" s="23"/>
      <x:c r="I252" s="25" t="str">
        <x:f>IF(COUNTA(B252:H252)=0,"",IF(E252&lt;&gt;"Hours",0,IF(K252&lt;&gt;"OK","n.a.",INDEX('Rates'!$I$8:$I$15,MATCH(F252,'Rates'!$G$8:$G$15,0)))))</x:f>
      </x:c>
      <x:c r="J252" s="24" t="str">
        <x:f>IF(COUNTA(B252:H252)=0,"",IF(K252&lt;&gt;"OK","n.a.",IF(E252="Hours",G252*I252,0)))</x:f>
      </x:c>
      <x:c r="K252" s="11" t="str">
        <x:f>IF(COUNTA(B252:H252)=0,"",IF(B252="","Missing entry ID",IF(COUNTIFS($B$9:$B$258,B252)&lt;&gt;1,"Duplicate entry ID",IF(OR(COUNTBLANK(C252)=1,NOT(ISNUMBER(C252))),"Invalid date",IF(M252=1,"Unmapped client",IF(AND(E252&lt;&gt;"Invoice",E252&lt;&gt;"Direct expense",E252&lt;&gt;"Hours"),"Invalid entry type",IF(E252="Hours",IF(OR(COUNTBLANK(G252)=1,NOT(ISNUMBER(G252)),G252&lt;0),"Invalid hours",IF(OR(COUNTBLANK(H252)=1,NOT(ISNUMBER(H252)),H252&lt;&gt;0),"Hours amount must be 0",IF(F252="","Missing role ID",IF(COUNTIFS('Rates'!$G$8:$G$15,F252)&lt;&gt;1,"Missing/duplicate role",IF(INDEX('Rates'!$J$8:$J$15,MATCH(F252,'Rates'!$G$8:$G$15,0))&lt;&gt;"OK","Invalid rate mapping","OK"))))),IF(OR(COUNTBLANK(H252)=1,NOT(ISNUMBER(H252))),"Invalid amount",IF(OR(COUNTBLANK(G252)=1,NOT(ISNUMBER(G252)),G252&lt;&gt;0,F252&lt;&gt;""),"Use hours 0, role blank","OK")))))))))</x:f>
      </x:c>
      <x:c r="L252" s="2" t="str">
        <x:f>IF(COUNTA(B252:H252)=0,"",IF('Rates'!$D$4&lt;&gt;"OK","n.a.",IF(ISNUMBER(C252),IF(AND(C252&gt;='Rates'!$B$4,C252&lt;'Rates'!$C$4),1,0),0)))</x:f>
      </x:c>
      <x:c r="M252" s="2" t="str">
        <x:f>IF(COUNTA(B252:H252)=0,"",IF(D252="",1,IF(COUNTIFS('Rates'!$B$8:$B$17,D252)&lt;&gt;1,1,IF(INDEX('Rates'!$D$8:$D$17,MATCH(D252,'Rates'!$B$8:$B$17,0))&lt;&gt;"OK",1,0))))</x:f>
      </x:c>
    </x:row>
    <x:row r="253" ht="24" customHeight="1">
      <x:c r="A253" s="2"/>
      <x:c r="B253" s="20"/>
      <x:c r="C253" s="40"/>
      <x:c r="D253" s="20"/>
      <x:c r="E253" s="20"/>
      <x:c r="F253" s="20"/>
      <x:c r="G253" s="22"/>
      <x:c r="H253" s="23"/>
      <x:c r="I253" s="25" t="str">
        <x:f>IF(COUNTA(B253:H253)=0,"",IF(E253&lt;&gt;"Hours",0,IF(K253&lt;&gt;"OK","n.a.",INDEX('Rates'!$I$8:$I$15,MATCH(F253,'Rates'!$G$8:$G$15,0)))))</x:f>
      </x:c>
      <x:c r="J253" s="24" t="str">
        <x:f>IF(COUNTA(B253:H253)=0,"",IF(K253&lt;&gt;"OK","n.a.",IF(E253="Hours",G253*I253,0)))</x:f>
      </x:c>
      <x:c r="K253" s="11" t="str">
        <x:f>IF(COUNTA(B253:H253)=0,"",IF(B253="","Missing entry ID",IF(COUNTIFS($B$9:$B$258,B253)&lt;&gt;1,"Duplicate entry ID",IF(OR(COUNTBLANK(C253)=1,NOT(ISNUMBER(C253))),"Invalid date",IF(M253=1,"Unmapped client",IF(AND(E253&lt;&gt;"Invoice",E253&lt;&gt;"Direct expense",E253&lt;&gt;"Hours"),"Invalid entry type",IF(E253="Hours",IF(OR(COUNTBLANK(G253)=1,NOT(ISNUMBER(G253)),G253&lt;0),"Invalid hours",IF(OR(COUNTBLANK(H253)=1,NOT(ISNUMBER(H253)),H253&lt;&gt;0),"Hours amount must be 0",IF(F253="","Missing role ID",IF(COUNTIFS('Rates'!$G$8:$G$15,F253)&lt;&gt;1,"Missing/duplicate role",IF(INDEX('Rates'!$J$8:$J$15,MATCH(F253,'Rates'!$G$8:$G$15,0))&lt;&gt;"OK","Invalid rate mapping","OK"))))),IF(OR(COUNTBLANK(H253)=1,NOT(ISNUMBER(H253))),"Invalid amount",IF(OR(COUNTBLANK(G253)=1,NOT(ISNUMBER(G253)),G253&lt;&gt;0,F253&lt;&gt;""),"Use hours 0, role blank","OK")))))))))</x:f>
      </x:c>
      <x:c r="L253" s="2" t="str">
        <x:f>IF(COUNTA(B253:H253)=0,"",IF('Rates'!$D$4&lt;&gt;"OK","n.a.",IF(ISNUMBER(C253),IF(AND(C253&gt;='Rates'!$B$4,C253&lt;'Rates'!$C$4),1,0),0)))</x:f>
      </x:c>
      <x:c r="M253" s="2" t="str">
        <x:f>IF(COUNTA(B253:H253)=0,"",IF(D253="",1,IF(COUNTIFS('Rates'!$B$8:$B$17,D253)&lt;&gt;1,1,IF(INDEX('Rates'!$D$8:$D$17,MATCH(D253,'Rates'!$B$8:$B$17,0))&lt;&gt;"OK",1,0))))</x:f>
      </x:c>
    </x:row>
    <x:row r="254" ht="24" customHeight="1">
      <x:c r="A254" s="2"/>
      <x:c r="B254" s="20"/>
      <x:c r="C254" s="40"/>
      <x:c r="D254" s="20"/>
      <x:c r="E254" s="20"/>
      <x:c r="F254" s="20"/>
      <x:c r="G254" s="22"/>
      <x:c r="H254" s="23"/>
      <x:c r="I254" s="25" t="str">
        <x:f>IF(COUNTA(B254:H254)=0,"",IF(E254&lt;&gt;"Hours",0,IF(K254&lt;&gt;"OK","n.a.",INDEX('Rates'!$I$8:$I$15,MATCH(F254,'Rates'!$G$8:$G$15,0)))))</x:f>
      </x:c>
      <x:c r="J254" s="24" t="str">
        <x:f>IF(COUNTA(B254:H254)=0,"",IF(K254&lt;&gt;"OK","n.a.",IF(E254="Hours",G254*I254,0)))</x:f>
      </x:c>
      <x:c r="K254" s="11" t="str">
        <x:f>IF(COUNTA(B254:H254)=0,"",IF(B254="","Missing entry ID",IF(COUNTIFS($B$9:$B$258,B254)&lt;&gt;1,"Duplicate entry ID",IF(OR(COUNTBLANK(C254)=1,NOT(ISNUMBER(C254))),"Invalid date",IF(M254=1,"Unmapped client",IF(AND(E254&lt;&gt;"Invoice",E254&lt;&gt;"Direct expense",E254&lt;&gt;"Hours"),"Invalid entry type",IF(E254="Hours",IF(OR(COUNTBLANK(G254)=1,NOT(ISNUMBER(G254)),G254&lt;0),"Invalid hours",IF(OR(COUNTBLANK(H254)=1,NOT(ISNUMBER(H254)),H254&lt;&gt;0),"Hours amount must be 0",IF(F254="","Missing role ID",IF(COUNTIFS('Rates'!$G$8:$G$15,F254)&lt;&gt;1,"Missing/duplicate role",IF(INDEX('Rates'!$J$8:$J$15,MATCH(F254,'Rates'!$G$8:$G$15,0))&lt;&gt;"OK","Invalid rate mapping","OK"))))),IF(OR(COUNTBLANK(H254)=1,NOT(ISNUMBER(H254))),"Invalid amount",IF(OR(COUNTBLANK(G254)=1,NOT(ISNUMBER(G254)),G254&lt;&gt;0,F254&lt;&gt;""),"Use hours 0, role blank","OK")))))))))</x:f>
      </x:c>
      <x:c r="L254" s="2" t="str">
        <x:f>IF(COUNTA(B254:H254)=0,"",IF('Rates'!$D$4&lt;&gt;"OK","n.a.",IF(ISNUMBER(C254),IF(AND(C254&gt;='Rates'!$B$4,C254&lt;'Rates'!$C$4),1,0),0)))</x:f>
      </x:c>
      <x:c r="M254" s="2" t="str">
        <x:f>IF(COUNTA(B254:H254)=0,"",IF(D254="",1,IF(COUNTIFS('Rates'!$B$8:$B$17,D254)&lt;&gt;1,1,IF(INDEX('Rates'!$D$8:$D$17,MATCH(D254,'Rates'!$B$8:$B$17,0))&lt;&gt;"OK",1,0))))</x:f>
      </x:c>
    </x:row>
    <x:row r="255" ht="24" customHeight="1">
      <x:c r="A255" s="2"/>
      <x:c r="B255" s="20"/>
      <x:c r="C255" s="40"/>
      <x:c r="D255" s="20"/>
      <x:c r="E255" s="20"/>
      <x:c r="F255" s="20"/>
      <x:c r="G255" s="22"/>
      <x:c r="H255" s="23"/>
      <x:c r="I255" s="25" t="str">
        <x:f>IF(COUNTA(B255:H255)=0,"",IF(E255&lt;&gt;"Hours",0,IF(K255&lt;&gt;"OK","n.a.",INDEX('Rates'!$I$8:$I$15,MATCH(F255,'Rates'!$G$8:$G$15,0)))))</x:f>
      </x:c>
      <x:c r="J255" s="24" t="str">
        <x:f>IF(COUNTA(B255:H255)=0,"",IF(K255&lt;&gt;"OK","n.a.",IF(E255="Hours",G255*I255,0)))</x:f>
      </x:c>
      <x:c r="K255" s="11" t="str">
        <x:f>IF(COUNTA(B255:H255)=0,"",IF(B255="","Missing entry ID",IF(COUNTIFS($B$9:$B$258,B255)&lt;&gt;1,"Duplicate entry ID",IF(OR(COUNTBLANK(C255)=1,NOT(ISNUMBER(C255))),"Invalid date",IF(M255=1,"Unmapped client",IF(AND(E255&lt;&gt;"Invoice",E255&lt;&gt;"Direct expense",E255&lt;&gt;"Hours"),"Invalid entry type",IF(E255="Hours",IF(OR(COUNTBLANK(G255)=1,NOT(ISNUMBER(G255)),G255&lt;0),"Invalid hours",IF(OR(COUNTBLANK(H255)=1,NOT(ISNUMBER(H255)),H255&lt;&gt;0),"Hours amount must be 0",IF(F255="","Missing role ID",IF(COUNTIFS('Rates'!$G$8:$G$15,F255)&lt;&gt;1,"Missing/duplicate role",IF(INDEX('Rates'!$J$8:$J$15,MATCH(F255,'Rates'!$G$8:$G$15,0))&lt;&gt;"OK","Invalid rate mapping","OK"))))),IF(OR(COUNTBLANK(H255)=1,NOT(ISNUMBER(H255))),"Invalid amount",IF(OR(COUNTBLANK(G255)=1,NOT(ISNUMBER(G255)),G255&lt;&gt;0,F255&lt;&gt;""),"Use hours 0, role blank","OK")))))))))</x:f>
      </x:c>
      <x:c r="L255" s="2" t="str">
        <x:f>IF(COUNTA(B255:H255)=0,"",IF('Rates'!$D$4&lt;&gt;"OK","n.a.",IF(ISNUMBER(C255),IF(AND(C255&gt;='Rates'!$B$4,C255&lt;'Rates'!$C$4),1,0),0)))</x:f>
      </x:c>
      <x:c r="M255" s="2" t="str">
        <x:f>IF(COUNTA(B255:H255)=0,"",IF(D255="",1,IF(COUNTIFS('Rates'!$B$8:$B$17,D255)&lt;&gt;1,1,IF(INDEX('Rates'!$D$8:$D$17,MATCH(D255,'Rates'!$B$8:$B$17,0))&lt;&gt;"OK",1,0))))</x:f>
      </x:c>
    </x:row>
    <x:row r="256" ht="24" customHeight="1">
      <x:c r="A256" s="2"/>
      <x:c r="B256" s="20"/>
      <x:c r="C256" s="40"/>
      <x:c r="D256" s="20"/>
      <x:c r="E256" s="20"/>
      <x:c r="F256" s="20"/>
      <x:c r="G256" s="22"/>
      <x:c r="H256" s="23"/>
      <x:c r="I256" s="25" t="str">
        <x:f>IF(COUNTA(B256:H256)=0,"",IF(E256&lt;&gt;"Hours",0,IF(K256&lt;&gt;"OK","n.a.",INDEX('Rates'!$I$8:$I$15,MATCH(F256,'Rates'!$G$8:$G$15,0)))))</x:f>
      </x:c>
      <x:c r="J256" s="24" t="str">
        <x:f>IF(COUNTA(B256:H256)=0,"",IF(K256&lt;&gt;"OK","n.a.",IF(E256="Hours",G256*I256,0)))</x:f>
      </x:c>
      <x:c r="K256" s="11" t="str">
        <x:f>IF(COUNTA(B256:H256)=0,"",IF(B256="","Missing entry ID",IF(COUNTIFS($B$9:$B$258,B256)&lt;&gt;1,"Duplicate entry ID",IF(OR(COUNTBLANK(C256)=1,NOT(ISNUMBER(C256))),"Invalid date",IF(M256=1,"Unmapped client",IF(AND(E256&lt;&gt;"Invoice",E256&lt;&gt;"Direct expense",E256&lt;&gt;"Hours"),"Invalid entry type",IF(E256="Hours",IF(OR(COUNTBLANK(G256)=1,NOT(ISNUMBER(G256)),G256&lt;0),"Invalid hours",IF(OR(COUNTBLANK(H256)=1,NOT(ISNUMBER(H256)),H256&lt;&gt;0),"Hours amount must be 0",IF(F256="","Missing role ID",IF(COUNTIFS('Rates'!$G$8:$G$15,F256)&lt;&gt;1,"Missing/duplicate role",IF(INDEX('Rates'!$J$8:$J$15,MATCH(F256,'Rates'!$G$8:$G$15,0))&lt;&gt;"OK","Invalid rate mapping","OK"))))),IF(OR(COUNTBLANK(H256)=1,NOT(ISNUMBER(H256))),"Invalid amount",IF(OR(COUNTBLANK(G256)=1,NOT(ISNUMBER(G256)),G256&lt;&gt;0,F256&lt;&gt;""),"Use hours 0, role blank","OK")))))))))</x:f>
      </x:c>
      <x:c r="L256" s="2" t="str">
        <x:f>IF(COUNTA(B256:H256)=0,"",IF('Rates'!$D$4&lt;&gt;"OK","n.a.",IF(ISNUMBER(C256),IF(AND(C256&gt;='Rates'!$B$4,C256&lt;'Rates'!$C$4),1,0),0)))</x:f>
      </x:c>
      <x:c r="M256" s="2" t="str">
        <x:f>IF(COUNTA(B256:H256)=0,"",IF(D256="",1,IF(COUNTIFS('Rates'!$B$8:$B$17,D256)&lt;&gt;1,1,IF(INDEX('Rates'!$D$8:$D$17,MATCH(D256,'Rates'!$B$8:$B$17,0))&lt;&gt;"OK",1,0))))</x:f>
      </x:c>
    </x:row>
    <x:row r="257" ht="24" customHeight="1">
      <x:c r="A257" s="2"/>
      <x:c r="B257" s="20"/>
      <x:c r="C257" s="40"/>
      <x:c r="D257" s="20"/>
      <x:c r="E257" s="20"/>
      <x:c r="F257" s="20"/>
      <x:c r="G257" s="22"/>
      <x:c r="H257" s="23"/>
      <x:c r="I257" s="25" t="str">
        <x:f>IF(COUNTA(B257:H257)=0,"",IF(E257&lt;&gt;"Hours",0,IF(K257&lt;&gt;"OK","n.a.",INDEX('Rates'!$I$8:$I$15,MATCH(F257,'Rates'!$G$8:$G$15,0)))))</x:f>
      </x:c>
      <x:c r="J257" s="24" t="str">
        <x:f>IF(COUNTA(B257:H257)=0,"",IF(K257&lt;&gt;"OK","n.a.",IF(E257="Hours",G257*I257,0)))</x:f>
      </x:c>
      <x:c r="K257" s="11" t="str">
        <x:f>IF(COUNTA(B257:H257)=0,"",IF(B257="","Missing entry ID",IF(COUNTIFS($B$9:$B$258,B257)&lt;&gt;1,"Duplicate entry ID",IF(OR(COUNTBLANK(C257)=1,NOT(ISNUMBER(C257))),"Invalid date",IF(M257=1,"Unmapped client",IF(AND(E257&lt;&gt;"Invoice",E257&lt;&gt;"Direct expense",E257&lt;&gt;"Hours"),"Invalid entry type",IF(E257="Hours",IF(OR(COUNTBLANK(G257)=1,NOT(ISNUMBER(G257)),G257&lt;0),"Invalid hours",IF(OR(COUNTBLANK(H257)=1,NOT(ISNUMBER(H257)),H257&lt;&gt;0),"Hours amount must be 0",IF(F257="","Missing role ID",IF(COUNTIFS('Rates'!$G$8:$G$15,F257)&lt;&gt;1,"Missing/duplicate role",IF(INDEX('Rates'!$J$8:$J$15,MATCH(F257,'Rates'!$G$8:$G$15,0))&lt;&gt;"OK","Invalid rate mapping","OK"))))),IF(OR(COUNTBLANK(H257)=1,NOT(ISNUMBER(H257))),"Invalid amount",IF(OR(COUNTBLANK(G257)=1,NOT(ISNUMBER(G257)),G257&lt;&gt;0,F257&lt;&gt;""),"Use hours 0, role blank","OK")))))))))</x:f>
      </x:c>
      <x:c r="L257" s="2" t="str">
        <x:f>IF(COUNTA(B257:H257)=0,"",IF('Rates'!$D$4&lt;&gt;"OK","n.a.",IF(ISNUMBER(C257),IF(AND(C257&gt;='Rates'!$B$4,C257&lt;'Rates'!$C$4),1,0),0)))</x:f>
      </x:c>
      <x:c r="M257" s="2" t="str">
        <x:f>IF(COUNTA(B257:H257)=0,"",IF(D257="",1,IF(COUNTIFS('Rates'!$B$8:$B$17,D257)&lt;&gt;1,1,IF(INDEX('Rates'!$D$8:$D$17,MATCH(D257,'Rates'!$B$8:$B$17,0))&lt;&gt;"OK",1,0))))</x:f>
      </x:c>
    </x:row>
    <x:row r="258" ht="24" customHeight="1">
      <x:c r="A258" s="2"/>
      <x:c r="B258" s="20"/>
      <x:c r="C258" s="40"/>
      <x:c r="D258" s="20"/>
      <x:c r="E258" s="20"/>
      <x:c r="F258" s="20"/>
      <x:c r="G258" s="22"/>
      <x:c r="H258" s="23"/>
      <x:c r="I258" s="25" t="str">
        <x:f>IF(COUNTA(B258:H258)=0,"",IF(E258&lt;&gt;"Hours",0,IF(K258&lt;&gt;"OK","n.a.",INDEX('Rates'!$I$8:$I$15,MATCH(F258,'Rates'!$G$8:$G$15,0)))))</x:f>
      </x:c>
      <x:c r="J258" s="24" t="str">
        <x:f>IF(COUNTA(B258:H258)=0,"",IF(K258&lt;&gt;"OK","n.a.",IF(E258="Hours",G258*I258,0)))</x:f>
      </x:c>
      <x:c r="K258" s="11" t="str">
        <x:f>IF(COUNTA(B258:H258)=0,"",IF(B258="","Missing entry ID",IF(COUNTIFS($B$9:$B$258,B258)&lt;&gt;1,"Duplicate entry ID",IF(OR(COUNTBLANK(C258)=1,NOT(ISNUMBER(C258))),"Invalid date",IF(M258=1,"Unmapped client",IF(AND(E258&lt;&gt;"Invoice",E258&lt;&gt;"Direct expense",E258&lt;&gt;"Hours"),"Invalid entry type",IF(E258="Hours",IF(OR(COUNTBLANK(G258)=1,NOT(ISNUMBER(G258)),G258&lt;0),"Invalid hours",IF(OR(COUNTBLANK(H258)=1,NOT(ISNUMBER(H258)),H258&lt;&gt;0),"Hours amount must be 0",IF(F258="","Missing role ID",IF(COUNTIFS('Rates'!$G$8:$G$15,F258)&lt;&gt;1,"Missing/duplicate role",IF(INDEX('Rates'!$J$8:$J$15,MATCH(F258,'Rates'!$G$8:$G$15,0))&lt;&gt;"OK","Invalid rate mapping","OK"))))),IF(OR(COUNTBLANK(H258)=1,NOT(ISNUMBER(H258))),"Invalid amount",IF(OR(COUNTBLANK(G258)=1,NOT(ISNUMBER(G258)),G258&lt;&gt;0,F258&lt;&gt;""),"Use hours 0, role blank","OK")))))))))</x:f>
      </x:c>
      <x:c r="L258" s="2" t="str">
        <x:f>IF(COUNTA(B258:H258)=0,"",IF('Rates'!$D$4&lt;&gt;"OK","n.a.",IF(ISNUMBER(C258),IF(AND(C258&gt;='Rates'!$B$4,C258&lt;'Rates'!$C$4),1,0),0)))</x:f>
      </x:c>
      <x:c r="M258" s="2" t="str">
        <x:f>IF(COUNTA(B258:H258)=0,"",IF(D258="",1,IF(COUNTIFS('Rates'!$B$8:$B$17,D258)&lt;&gt;1,1,IF(INDEX('Rates'!$D$8:$D$17,MATCH(D258,'Rates'!$B$8:$B$17,0))&lt;&gt;"OK",1,0))))</x:f>
      </x:c>
    </x:row>
  </x:sheetData>
  <x:conditionalFormatting sqref="K9:K258">
    <x:cfRule type="expression" dxfId="3" priority="1">
      <x:formula>AND(K9&lt;&gt;"",K9&lt;&gt;"OK")</x:formula>
    </x:cfRule>
  </x:conditionalFormatting>
  <x:conditionalFormatting sqref="M9:M258">
    <x:cfRule type="cellIs" dxfId="4" priority="2" operator="equal">
      <x:formula>1</x:formula>
    </x:cfRule>
  </x:conditionalFormatting>
  <x:dataValidations count="3">
    <x:dataValidation type="list" sqref="E9:E258">
      <x:formula1>"Invoice,Direct expense,Hours"</x:formula1>
    </x:dataValidation>
    <x:dataValidation type="list" sqref="D9:D258">
      <x:formula1>'Rates'!$B$8:$B$17</x:formula1>
    </x:dataValidation>
    <x:dataValidation type="list" sqref="F9:F258">
      <x:formula1>'Rates'!$G$8:$G$15</x:formula1>
    </x:dataValidation>
  </x:dataValidations>
  <x:pageMargins left="0.7" right="0.7" top="0.75" bottom="0.75" header="0.3" footer="0.3"/>
</x:worksheet>
</file>